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24915" windowHeight="14625" tabRatio="921" activeTab="0"/>
  </bookViews>
  <sheets>
    <sheet name="Záradék" sheetId="1" r:id="rId1"/>
    <sheet name="Összesítő" sheetId="2" r:id="rId2"/>
    <sheet name="Felvonulási létesítmények" sheetId="3" r:id="rId3"/>
    <sheet name="Dúcolás, földpartmegtámasztás" sheetId="4" r:id="rId4"/>
    <sheet name="Irtás, föld- és sziklamunka" sheetId="5" r:id="rId5"/>
    <sheet name="Közmű csatornaépítés" sheetId="6" r:id="rId6"/>
    <sheet name="Útburkolat alap és makadámburko" sheetId="7" r:id="rId7"/>
    <sheet name="Bitumenes alap és makadámburkol" sheetId="8" r:id="rId8"/>
    <sheet name="Beton pályaburkolat készítése" sheetId="9" r:id="rId9"/>
  </sheets>
  <definedNames/>
  <calcPr fullCalcOnLoad="1"/>
</workbook>
</file>

<file path=xl/sharedStrings.xml><?xml version="1.0" encoding="utf-8"?>
<sst xmlns="http://schemas.openxmlformats.org/spreadsheetml/2006/main" count="242" uniqueCount="138">
  <si>
    <t>Munkanem megnevezése</t>
  </si>
  <si>
    <t>Anyag összege</t>
  </si>
  <si>
    <t>Díj összege</t>
  </si>
  <si>
    <t>Ssz.</t>
  </si>
  <si>
    <t>Tételszám</t>
  </si>
  <si>
    <t>Tétel szövege</t>
  </si>
  <si>
    <t>Menny.</t>
  </si>
  <si>
    <t>Egység</t>
  </si>
  <si>
    <t>Anyag egységár</t>
  </si>
  <si>
    <t>Díj egységre</t>
  </si>
  <si>
    <t>Anyag összesen</t>
  </si>
  <si>
    <t>Díj összesen</t>
  </si>
  <si>
    <t xml:space="preserve">db     </t>
  </si>
  <si>
    <t>Munkaárok közelében lévő légvezetékoszlop állékonyságának biztosítása, vasbetonoszlop</t>
  </si>
  <si>
    <t>Munkanem összesen:</t>
  </si>
  <si>
    <t>Felvonulási létesítmények</t>
  </si>
  <si>
    <t xml:space="preserve">m2     </t>
  </si>
  <si>
    <t>Munkaárok dúcolása és bontása 5,00 m mélységig, 5,00 m szélességig kétoldali dúcolással, vízszintes pallózással 0,80-2,00 m árokszélesség között, hézagos</t>
  </si>
  <si>
    <t>Akna dúcolása és bontása 5,00 m mélységig 10,0 m2 alapterületig</t>
  </si>
  <si>
    <t>Dúcolás, földpartmegtámasztás</t>
  </si>
  <si>
    <t xml:space="preserve">m3     </t>
  </si>
  <si>
    <t>Munkaárok földkiemelése közművesített területen, kézi erővel bármely konzisztenciájú talajban, dúcolás nélkül 2,0 m2 szelvényig III. talajosztály</t>
  </si>
  <si>
    <t>Munkagödör földkiemelése épületek és műtárgyak helyén gépi erővel, kiegészítő kézi munkával, bármely konzisztenciájú, I-IV. oszt. talajban, alapterület: 10,00 m2-ig, 2,0 m mélységig</t>
  </si>
  <si>
    <t>Földvisszatöltés munkagödörbe vagy munkaárokba tömörítés nélkül, réteges elterítéssel I-IV. osztályú talajban kézi erővel, az anyag súlypontja karoláson belül, a vezeték (műtárgy) felett és mellett 50 cm vastagságig</t>
  </si>
  <si>
    <t>Földvisszatöltés munkagödörbe vagy munkaárokba tömörítés nélkül, réteges elterítéssel I-IV. osztályú talajban kézi erővel, az anyag súlypontja karoláson belül, a vezetéket (műtárgyat) környező 50 cm-en túli szelvényben</t>
  </si>
  <si>
    <t>Tükörkészítés tömörítés nélkül, gépi erővel kiegészítő kézi munkával sík felületen talajosztály: I-IV.</t>
  </si>
  <si>
    <t>Tömörítés bármely tömörítési osztályban gépi erővel kis felületen tömörségi fok: 95%</t>
  </si>
  <si>
    <t>Tömörítés bármely tömörítési osztályban gépi erővel vezeték felett és mellett tömörségi fok: 85%</t>
  </si>
  <si>
    <t>Simító hengerlés a földmű (tükör és padka) felületén, gépi erővel 3,0 m szélességig</t>
  </si>
  <si>
    <t>Fejtett föld felrakása szállítóeszközre, géppel, talajosztály I-IV.</t>
  </si>
  <si>
    <t>Irtás, föld- és sziklamunka</t>
  </si>
  <si>
    <t xml:space="preserve">m      </t>
  </si>
  <si>
    <t>Körszelvényű, tokos betoncső beépítése gumigyűrűs kötéssel, 2,40 m hosszú előregyártott beton- vagy vasbetoncsövekből, belső csőátmérő: 50 cm SW Umwelttechnik V 50 K   50/230/8,5 cm tokos vasbetoncső, gumigyűrűs</t>
  </si>
  <si>
    <t>Aknahágcsó beépítése műanyag bevonatú alumínium vagy köracélból Aknahágcsó köracélból 18 mm átmérővel Hvz 110 , vízzáró cementhabarcs</t>
  </si>
  <si>
    <t>Öntöttvas víznyelőrács elhelyezése, cementhabarcs rögzítéssel, négyzetalakú, téglalap alakú 48/48 cm méretű Mohácsi Vasöntöde öntöttvas víznyelőrács ÁSZ 674, 470 mm Hvz 110, vízzáró cementhabarcs</t>
  </si>
  <si>
    <t>Öntöttvas víznyelőrács elhelyezése, cementhabarcs rögzítéssel, négyzetalakú, téglalap alakú 50/50 cm méretű Mohácsi Vasöntöde öntöttvas víznyelőrács, VNY-500 D400</t>
  </si>
  <si>
    <t>Vakolat készítése csatornaszelvényben és aknában, cementhabarcsból, vízzáró kivitelben, két rétegben, 7,5 + 7,5 mm vastagságban Hvz 110, vízzáró cementhabarcs</t>
  </si>
  <si>
    <t>Vízzárósági vizsgálat elfalazással, csatorna belmérete: 50 cm</t>
  </si>
  <si>
    <t>Előregyártott vasbeton árok- és mederburkoló elem elhelyezése csaphornyos illesztéssel, földmunka nélkül, 20-30 cm belső árokfenék szélesség között CSOMIÉP Beton Melior TB 30/50/40 árok- és mederburkoló elem, vasbeton, erősítő bordával, "A" terhelésre</t>
  </si>
  <si>
    <t>Akna vagy akna jellegű műtárgy építése, monolit vasbetonból vagy betonból, akna- vagy műtárgybeton készítése.  Kavicsbeton C16-24/KK-vz2 *** 350 cement</t>
  </si>
  <si>
    <t>Közmű csatornaépítés</t>
  </si>
  <si>
    <t>Beton burkolatalap készítése, 6-30 cm vastagságban, permetezett védőréteggel utókezelve, 2,00 m sávszélességig C8/10 - XN(H) földnedves kavicsbeton keverék CEM 32,5 pc. Dçmax = 16 mm, m = 5,3 finomsági modulussal</t>
  </si>
  <si>
    <t>Útburkolat alap és makadámburkolat készítése</t>
  </si>
  <si>
    <t>Aszfaltos felületű zúzottkő makadám, itatott és kötőzúzalékos, valamint kevert aszfaltmakadám bontása, 10 cm vastagságig, géppel, hidraulikus bontófejjel</t>
  </si>
  <si>
    <t>Hengerelt aszfalt alapréteg készítése, AC jelű útalap, a meglévő alap felületének előzetes letakarításával, bitumenemulziós alápermetezéssel, 2,0-8,0 cm vastagság között Alapréteg AC16 alap 45/80-60, AC16 alap 25/55-60, AC16 alap 25/55-65 típusú</t>
  </si>
  <si>
    <t>bitumennel, N igénybevételi kat. alapréteg, homokkal, zúzalékkal</t>
  </si>
  <si>
    <t>Hengerelt aszfalt kötőréteg készítése, AC11 kötő vagy AC22 kötő jelű keverékkel, az alapréteg szennyezettségének előzetes eltávolításával, bitumenemulziós permetezéssel, 2,0-6,0 cm vastagság között Kötőréteg AC22 kötő 35/50, AC22 kötő 50/70 típusú</t>
  </si>
  <si>
    <t>bitumennel, N igénybevételi kat. útszakaszok kötőrétege, homokkal, zúzott kővel</t>
  </si>
  <si>
    <t>Bitumenes alap és makadámburkolat készítése</t>
  </si>
  <si>
    <t>Összesen:</t>
  </si>
  <si>
    <t xml:space="preserve">                                       </t>
  </si>
  <si>
    <t xml:space="preserve">Cím : 7622 Pécs, Zsinkó István utca 8. </t>
  </si>
  <si>
    <t xml:space="preserve">A munka leírása:                       </t>
  </si>
  <si>
    <t xml:space="preserve">                                                                              </t>
  </si>
  <si>
    <t>Költségvetés főösszesítő</t>
  </si>
  <si>
    <t>Megnevezés</t>
  </si>
  <si>
    <t>Anyagköltség</t>
  </si>
  <si>
    <t>Díjköltség</t>
  </si>
  <si>
    <t>1. Építmény közvetlen költségei</t>
  </si>
  <si>
    <t>1.2 Akadályoztatási költség</t>
  </si>
  <si>
    <t>1.3 Építés közvetlen költségei</t>
  </si>
  <si>
    <t>1.4 Közvetlen önköltség összesen</t>
  </si>
  <si>
    <t>2.1 Árkockázati fedezet vet.alap</t>
  </si>
  <si>
    <t>2.2 Árkockázati fedezet</t>
  </si>
  <si>
    <t>2.3 Anyagigazgatási ksg. vet.alap</t>
  </si>
  <si>
    <t>2.4 Anyagigazgatási költség</t>
  </si>
  <si>
    <t>2.5 Fedezet vetítési alap 1.4</t>
  </si>
  <si>
    <t>2.6 Fedezet</t>
  </si>
  <si>
    <t>3.1 Tartalékkeret vetítési alap</t>
  </si>
  <si>
    <t>3.2 Tartalékkeret</t>
  </si>
  <si>
    <t>4.1 ÁFA vetítési alap</t>
  </si>
  <si>
    <t>4.2 Áfa</t>
  </si>
  <si>
    <t>5.  A munka ára</t>
  </si>
  <si>
    <t>Aláírás</t>
  </si>
  <si>
    <t xml:space="preserve">12-005-0009095 </t>
  </si>
  <si>
    <t>12-006-0009293</t>
  </si>
  <si>
    <t xml:space="preserve">13-001-0009660 </t>
  </si>
  <si>
    <t xml:space="preserve">21-003-0014710 </t>
  </si>
  <si>
    <t xml:space="preserve">21-003-0014923 </t>
  </si>
  <si>
    <t xml:space="preserve">21-003-0015356 </t>
  </si>
  <si>
    <t xml:space="preserve">21-003-0015361 </t>
  </si>
  <si>
    <t xml:space="preserve">21-004-0015663 </t>
  </si>
  <si>
    <t xml:space="preserve">21-008-0016246 </t>
  </si>
  <si>
    <t xml:space="preserve">21-008-0016251 </t>
  </si>
  <si>
    <t xml:space="preserve">21-008-0016263 </t>
  </si>
  <si>
    <t xml:space="preserve">21-011-0016406 </t>
  </si>
  <si>
    <t xml:space="preserve">53-101-1693033 </t>
  </si>
  <si>
    <t>Ágyazatok készítése
előre elkészített tükörben,
vízépítési kőművek alá,
homokos kavicsból</t>
  </si>
  <si>
    <t xml:space="preserve">53-001-0599374 </t>
  </si>
  <si>
    <t xml:space="preserve">53-007-0618006 </t>
  </si>
  <si>
    <t xml:space="preserve">53-007-0618936 </t>
  </si>
  <si>
    <t>53-007-1378356</t>
  </si>
  <si>
    <t xml:space="preserve">53-008-0619325 </t>
  </si>
  <si>
    <t xml:space="preserve">53-009-0619375 </t>
  </si>
  <si>
    <t xml:space="preserve">53-010-1260731 </t>
  </si>
  <si>
    <t xml:space="preserve">53-051-0631060 </t>
  </si>
  <si>
    <t xml:space="preserve">53-006-0617864 </t>
  </si>
  <si>
    <t xml:space="preserve">61-005-0675556 </t>
  </si>
  <si>
    <t xml:space="preserve">63-001-0690163 </t>
  </si>
  <si>
    <t xml:space="preserve">63-101-2330440 </t>
  </si>
  <si>
    <t xml:space="preserve">63-101-2330786 </t>
  </si>
  <si>
    <t xml:space="preserve">63-001-1696526 </t>
  </si>
  <si>
    <t>Aszfaltburkolatok javítása,foltozás öntöttaszfalt keverékkel,3-6 cm vastagságban</t>
  </si>
  <si>
    <t xml:space="preserve"> </t>
  </si>
  <si>
    <t xml:space="preserve">64-003-2337823 </t>
  </si>
  <si>
    <t>Betonszegély készítése  mederburkoló lapok felső zárásával</t>
  </si>
  <si>
    <t>Beton pályaburkolat készítése</t>
  </si>
  <si>
    <t>ViZ's Kft.</t>
  </si>
  <si>
    <t xml:space="preserve">Név : ViZ's Kft. </t>
  </si>
  <si>
    <t xml:space="preserve"> Szám     VZ15-0304                   </t>
  </si>
  <si>
    <t xml:space="preserve">Kölked  Község, belterület vízrendezése                                                        </t>
  </si>
  <si>
    <t xml:space="preserve">12-006-0009211 </t>
  </si>
  <si>
    <t>KRESZ-tábla szerelése, elhelyezése földmunkával, I-IV. osztályú talajba Alumínium tilalmi jelzőtábla, fényvisszaverő, 600 mm</t>
  </si>
  <si>
    <t xml:space="preserve">21-003-0014683 </t>
  </si>
  <si>
    <t>Közmű feltárása kézi erővel, talajosztály: III.</t>
  </si>
  <si>
    <t xml:space="preserve">Kisméretű csatorna (nyílt árok) építése
1,00 m2 szelvényig, kézi erővel
bármely konzisztenciájú talajban,
talajosztály: III.
</t>
  </si>
  <si>
    <t>21-005-1.1.2</t>
  </si>
  <si>
    <t xml:space="preserve">m3   </t>
  </si>
  <si>
    <t>21-004-32</t>
  </si>
  <si>
    <t>Rézsűképzés a kikerülő föld szállítóeszközre való felrakásával, gépi erővel, kiegészítő kézi munkával, bevágásban, 11-20 cm vastagság között, talajosztály:V-VI</t>
  </si>
  <si>
    <t>Körszelvényű, tokos-talpas betoncső beépítése
gumigyűrűs kötéssel,
2,00 m hosszú előregyártott betoncsövekből,
belső csőátmérő: 40 cm
LEIER TO TA 40/200 L/G tokos-talpas betoncső, V1-T1-A1, CEM 2/A-V 32,5 S, gumigyűrűs tömítéssel</t>
  </si>
  <si>
    <t xml:space="preserve">53-001-0599592 </t>
  </si>
  <si>
    <t>Csatlakozóhely készítése csatornavezetékben vagy aknafalban, beton bekötő idommal vagy csőcsonkkal, egyidejűleg beépítve, 40 cm belső átmérő TO 40/100 tokos betoncső</t>
  </si>
  <si>
    <t xml:space="preserve">53-051-1380591 </t>
  </si>
  <si>
    <t>Kapubejáró alatti csőátereszt lezáró előregyártott vasbeton végfal, tömbös csővég vagy kitorlófej elhelyezése, földmunka nékül, 50-60 cm-es átmérőjű átereszekhez CSOMIÉP Beton Melior tömbös csővég Ř50 csőhöz, 0,75 m hosszú</t>
  </si>
  <si>
    <t xml:space="preserve">53-051-1640094 </t>
  </si>
  <si>
    <t>Kiselemes települési előregyártott trapézszelvényű árokburkoló betonidomkő elhelyezése, földmunka nélkül, átereszek és végfalak nélkül CSOMIÉP Beton Melior PRT 40/40/50 árokburkoló betonidomkő (fák, aknák, oszlopalapok árokba nyúló tömbjének megerősítéséhez)</t>
  </si>
  <si>
    <t xml:space="preserve">Vonalas vízelvezetés
Beton vízelvezető rendszer (folyóka)
elhelyezése, minden területen használható, ágyazatkészítés nélkül,400 KN terhelésig beépíthető vízelvezetésére,elhelyezése rács nélkül (rács külön pozicióban),névleges méret: , 300, 400 mm
</t>
  </si>
  <si>
    <t xml:space="preserve">53-021-0630220 </t>
  </si>
  <si>
    <t xml:space="preserve">53-101-1694275 </t>
  </si>
  <si>
    <t xml:space="preserve">Közmű és rézsűburkolat készítése, egyéb vízépítési munkák
Átereszelemek beépítése,
"A" közúti terhelésre, 1,0 m hosszú előregyártott
egynyílású elemekből,
</t>
  </si>
  <si>
    <t>db</t>
  </si>
  <si>
    <t xml:space="preserve">53-021-0630571 </t>
  </si>
  <si>
    <t>Vonalas vízelvezetés
Beton vízelvezető rendszer (folyóka)
Folyóka lefedés elhelyezése, 400 KN</t>
  </si>
  <si>
    <t xml:space="preserve">53-000-0599106 </t>
  </si>
  <si>
    <t>Bontási munkák
Előregyártott csőelemekből készített csatornatörmelékre bontása,
tokos vagy talpas betoncső
31-60 cm átmérő között</t>
  </si>
  <si>
    <t xml:space="preserve"> Kelt:      2016 július</t>
  </si>
  <si>
    <t>,</t>
  </si>
</sst>
</file>

<file path=xl/styles.xml><?xml version="1.0" encoding="utf-8"?>
<styleSheet xmlns="http://schemas.openxmlformats.org/spreadsheetml/2006/main">
  <numFmts count="13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€-2]\ #\ ##,000_);[Red]\([$€-2]\ #\ ##,000\)"/>
    <numFmt numFmtId="168" formatCode="[$¥€-2]\ #\ ##,000_);[Red]\([$€-2]\ #\ ##,000\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8"/>
      <name val="terc time"/>
      <family val="0"/>
    </font>
    <font>
      <b/>
      <sz val="10"/>
      <color indexed="8"/>
      <name val="Times New Roman CE"/>
      <family val="0"/>
    </font>
    <font>
      <b/>
      <sz val="10"/>
      <color indexed="8"/>
      <name val="terc time"/>
      <family val="0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 CE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erc time"/>
      <family val="0"/>
    </font>
    <font>
      <b/>
      <sz val="10"/>
      <color theme="1"/>
      <name val="Times New Roman CE"/>
      <family val="0"/>
    </font>
    <font>
      <b/>
      <sz val="10"/>
      <color theme="1"/>
      <name val="terc time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1"/>
      <name val="Times New Roman CE"/>
      <family val="0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43" fillId="32" borderId="0" applyNumberFormat="0" applyBorder="0" applyAlignment="0" applyProtection="0"/>
    <xf numFmtId="0" fontId="44" fillId="30" borderId="1" applyNumberFormat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45" fillId="0" borderId="0" xfId="0" applyFont="1" applyAlignment="1">
      <alignment vertical="top" wrapText="1"/>
    </xf>
    <xf numFmtId="0" fontId="46" fillId="0" borderId="10" xfId="0" applyFont="1" applyBorder="1" applyAlignment="1">
      <alignment vertical="top" wrapText="1"/>
    </xf>
    <xf numFmtId="0" fontId="46" fillId="0" borderId="0" xfId="0" applyFont="1" applyAlignment="1">
      <alignment vertical="top" wrapText="1"/>
    </xf>
    <xf numFmtId="0" fontId="46" fillId="0" borderId="10" xfId="0" applyFont="1" applyBorder="1" applyAlignment="1">
      <alignment horizontal="right" vertical="top" wrapText="1"/>
    </xf>
    <xf numFmtId="0" fontId="45" fillId="0" borderId="0" xfId="0" applyFont="1" applyAlignment="1">
      <alignment horizontal="right" vertical="top" wrapText="1"/>
    </xf>
    <xf numFmtId="0" fontId="46" fillId="0" borderId="10" xfId="0" applyFont="1" applyBorder="1" applyAlignment="1">
      <alignment horizontal="left" vertical="top" wrapText="1"/>
    </xf>
    <xf numFmtId="0" fontId="45" fillId="0" borderId="0" xfId="0" applyFont="1" applyAlignment="1">
      <alignment horizontal="left" vertical="top" wrapText="1"/>
    </xf>
    <xf numFmtId="0" fontId="47" fillId="0" borderId="0" xfId="0" applyFont="1" applyBorder="1" applyAlignment="1">
      <alignment vertical="top" wrapText="1"/>
    </xf>
    <xf numFmtId="0" fontId="48" fillId="0" borderId="0" xfId="0" applyFont="1" applyAlignment="1">
      <alignment vertical="top"/>
    </xf>
    <xf numFmtId="0" fontId="48" fillId="0" borderId="0" xfId="0" applyFont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10" xfId="0" applyFont="1" applyBorder="1" applyAlignment="1">
      <alignment horizontal="right" vertical="top" wrapText="1"/>
    </xf>
    <xf numFmtId="0" fontId="49" fillId="0" borderId="0" xfId="0" applyFont="1" applyAlignment="1">
      <alignment vertical="top"/>
    </xf>
    <xf numFmtId="0" fontId="48" fillId="0" borderId="11" xfId="0" applyFont="1" applyBorder="1" applyAlignment="1">
      <alignment vertical="top"/>
    </xf>
    <xf numFmtId="10" fontId="48" fillId="0" borderId="11" xfId="0" applyNumberFormat="1" applyFont="1" applyBorder="1" applyAlignment="1">
      <alignment vertical="top"/>
    </xf>
    <xf numFmtId="0" fontId="48" fillId="0" borderId="0" xfId="0" applyFont="1" applyAlignment="1">
      <alignment horizontal="left" vertical="top"/>
    </xf>
    <xf numFmtId="0" fontId="48" fillId="0" borderId="11" xfId="0" applyFont="1" applyBorder="1" applyAlignment="1">
      <alignment horizontal="right" vertical="top"/>
    </xf>
    <xf numFmtId="0" fontId="46" fillId="0" borderId="12" xfId="0" applyFont="1" applyBorder="1" applyAlignment="1">
      <alignment horizontal="right" vertical="top" wrapText="1"/>
    </xf>
    <xf numFmtId="0" fontId="46" fillId="0" borderId="12" xfId="0" applyFont="1" applyBorder="1" applyAlignment="1">
      <alignment vertical="top" wrapText="1"/>
    </xf>
    <xf numFmtId="0" fontId="50" fillId="0" borderId="0" xfId="0" applyFont="1" applyAlignment="1">
      <alignment horizontal="left" vertical="top" wrapText="1"/>
    </xf>
    <xf numFmtId="0" fontId="50" fillId="0" borderId="0" xfId="0" applyFont="1" applyAlignment="1">
      <alignment vertical="top" wrapText="1"/>
    </xf>
    <xf numFmtId="0" fontId="50" fillId="0" borderId="0" xfId="0" applyFont="1" applyAlignment="1">
      <alignment horizontal="right" vertical="top" wrapText="1"/>
    </xf>
    <xf numFmtId="0" fontId="51" fillId="0" borderId="10" xfId="0" applyFont="1" applyBorder="1" applyAlignment="1">
      <alignment horizontal="left" vertical="top" wrapText="1"/>
    </xf>
    <xf numFmtId="0" fontId="51" fillId="0" borderId="10" xfId="0" applyFont="1" applyBorder="1" applyAlignment="1">
      <alignment vertical="top" wrapText="1"/>
    </xf>
    <xf numFmtId="0" fontId="51" fillId="0" borderId="10" xfId="0" applyFont="1" applyBorder="1" applyAlignment="1">
      <alignment horizontal="right" vertical="top" wrapText="1"/>
    </xf>
    <xf numFmtId="0" fontId="51" fillId="0" borderId="0" xfId="0" applyFont="1" applyBorder="1" applyAlignment="1">
      <alignment vertical="top" wrapText="1"/>
    </xf>
    <xf numFmtId="0" fontId="50" fillId="0" borderId="13" xfId="0" applyFont="1" applyBorder="1" applyAlignment="1">
      <alignment horizontal="left" vertical="top" wrapText="1"/>
    </xf>
    <xf numFmtId="0" fontId="52" fillId="33" borderId="13" xfId="0" applyFont="1" applyFill="1" applyBorder="1" applyAlignment="1">
      <alignment/>
    </xf>
    <xf numFmtId="0" fontId="50" fillId="33" borderId="13" xfId="0" applyFont="1" applyFill="1" applyBorder="1" applyAlignment="1">
      <alignment vertical="top" wrapText="1"/>
    </xf>
    <xf numFmtId="0" fontId="50" fillId="33" borderId="13" xfId="0" applyFont="1" applyFill="1" applyBorder="1" applyAlignment="1">
      <alignment horizontal="right" vertical="top" wrapText="1"/>
    </xf>
    <xf numFmtId="0" fontId="53" fillId="33" borderId="13" xfId="0" applyFont="1" applyFill="1" applyBorder="1" applyAlignment="1">
      <alignment horizontal="right" vertical="top" wrapText="1"/>
    </xf>
    <xf numFmtId="0" fontId="50" fillId="0" borderId="13" xfId="0" applyFont="1" applyBorder="1" applyAlignment="1">
      <alignment vertical="top" wrapText="1"/>
    </xf>
    <xf numFmtId="0" fontId="50" fillId="0" borderId="13" xfId="0" applyFont="1" applyBorder="1" applyAlignment="1">
      <alignment horizontal="right" vertical="top" wrapText="1"/>
    </xf>
    <xf numFmtId="0" fontId="51" fillId="0" borderId="13" xfId="0" applyFont="1" applyBorder="1" applyAlignment="1">
      <alignment horizontal="left" vertical="top" wrapText="1"/>
    </xf>
    <xf numFmtId="0" fontId="51" fillId="0" borderId="13" xfId="0" applyFont="1" applyBorder="1" applyAlignment="1">
      <alignment vertical="top" wrapText="1"/>
    </xf>
    <xf numFmtId="0" fontId="51" fillId="0" borderId="13" xfId="0" applyFont="1" applyBorder="1" applyAlignment="1">
      <alignment horizontal="right" vertical="top" wrapText="1"/>
    </xf>
    <xf numFmtId="49" fontId="50" fillId="33" borderId="13" xfId="0" applyNumberFormat="1" applyFont="1" applyFill="1" applyBorder="1" applyAlignment="1">
      <alignment vertical="top" wrapText="1"/>
    </xf>
    <xf numFmtId="0" fontId="54" fillId="33" borderId="13" xfId="0" applyFont="1" applyFill="1" applyBorder="1" applyAlignment="1">
      <alignment/>
    </xf>
    <xf numFmtId="0" fontId="54" fillId="0" borderId="0" xfId="0" applyFont="1" applyAlignment="1">
      <alignment/>
    </xf>
    <xf numFmtId="0" fontId="52" fillId="33" borderId="13" xfId="0" applyFont="1" applyFill="1" applyBorder="1" applyAlignment="1">
      <alignment vertical="top"/>
    </xf>
    <xf numFmtId="0" fontId="51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3" xfId="0" applyFont="1" applyBorder="1" applyAlignment="1">
      <alignment/>
    </xf>
    <xf numFmtId="0" fontId="46" fillId="0" borderId="13" xfId="0" applyFont="1" applyBorder="1" applyAlignment="1">
      <alignment horizontal="left" vertical="top" wrapText="1"/>
    </xf>
    <xf numFmtId="0" fontId="55" fillId="0" borderId="13" xfId="0" applyFont="1" applyBorder="1" applyAlignment="1">
      <alignment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13" xfId="0" applyFont="1" applyBorder="1" applyAlignment="1">
      <alignment vertical="top" wrapText="1"/>
    </xf>
    <xf numFmtId="0" fontId="48" fillId="0" borderId="0" xfId="0" applyFont="1" applyAlignment="1">
      <alignment vertical="top"/>
    </xf>
    <xf numFmtId="0" fontId="48" fillId="0" borderId="0" xfId="0" applyFont="1" applyAlignment="1">
      <alignment horizontal="center" vertical="top"/>
    </xf>
    <xf numFmtId="0" fontId="49" fillId="0" borderId="0" xfId="0" applyFont="1" applyAlignment="1">
      <alignment vertical="top"/>
    </xf>
    <xf numFmtId="0" fontId="48" fillId="0" borderId="12" xfId="0" applyFont="1" applyBorder="1" applyAlignment="1">
      <alignment horizontal="center" vertical="top"/>
    </xf>
    <xf numFmtId="0" fontId="48" fillId="0" borderId="11" xfId="0" applyFont="1" applyBorder="1" applyAlignment="1">
      <alignment horizontal="center" vertical="top"/>
    </xf>
    <xf numFmtId="0" fontId="48" fillId="0" borderId="10" xfId="0" applyFont="1" applyBorder="1" applyAlignment="1">
      <alignment horizontal="center" vertical="top"/>
    </xf>
  </cellXfs>
  <cellStyles count="4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PageLayoutView="0" workbookViewId="0" topLeftCell="A1">
      <selection activeCell="K49" sqref="K49"/>
    </sheetView>
  </sheetViews>
  <sheetFormatPr defaultColWidth="9.140625" defaultRowHeight="15"/>
  <cols>
    <col min="1" max="1" width="36.421875" style="9" customWidth="1"/>
    <col min="2" max="2" width="10.7109375" style="9" customWidth="1"/>
    <col min="3" max="4" width="15.7109375" style="9" customWidth="1"/>
    <col min="5" max="16384" width="9.140625" style="9" customWidth="1"/>
  </cols>
  <sheetData>
    <row r="1" spans="1:4" s="13" customFormat="1" ht="15.75">
      <c r="A1" s="50" t="s">
        <v>107</v>
      </c>
      <c r="B1" s="50"/>
      <c r="C1" s="50"/>
      <c r="D1" s="50"/>
    </row>
    <row r="2" spans="1:4" s="13" customFormat="1" ht="15.75">
      <c r="A2" s="50"/>
      <c r="B2" s="50"/>
      <c r="C2" s="50"/>
      <c r="D2" s="50"/>
    </row>
    <row r="3" spans="1:4" s="13" customFormat="1" ht="15.75">
      <c r="A3" s="50"/>
      <c r="B3" s="50"/>
      <c r="C3" s="50"/>
      <c r="D3" s="50"/>
    </row>
    <row r="4" spans="1:4" ht="15.75">
      <c r="A4" s="48"/>
      <c r="B4" s="48"/>
      <c r="C4" s="48"/>
      <c r="D4" s="48"/>
    </row>
    <row r="5" spans="1:4" ht="15.75">
      <c r="A5" s="48"/>
      <c r="B5" s="48"/>
      <c r="C5" s="48"/>
      <c r="D5" s="48"/>
    </row>
    <row r="6" spans="1:4" ht="15.75">
      <c r="A6" s="48"/>
      <c r="B6" s="48"/>
      <c r="C6" s="48"/>
      <c r="D6" s="48"/>
    </row>
    <row r="7" spans="1:4" ht="15.75">
      <c r="A7" s="48"/>
      <c r="B7" s="48"/>
      <c r="C7" s="48"/>
      <c r="D7" s="48"/>
    </row>
    <row r="9" spans="1:3" ht="15.75">
      <c r="A9" s="9" t="s">
        <v>108</v>
      </c>
      <c r="C9" s="9" t="s">
        <v>50</v>
      </c>
    </row>
    <row r="10" spans="1:3" ht="15.75">
      <c r="A10" s="9" t="s">
        <v>50</v>
      </c>
      <c r="C10" s="9" t="s">
        <v>50</v>
      </c>
    </row>
    <row r="11" spans="1:3" ht="15.75">
      <c r="A11" s="9" t="s">
        <v>51</v>
      </c>
      <c r="C11" s="9" t="s">
        <v>136</v>
      </c>
    </row>
    <row r="12" spans="1:3" ht="15.75">
      <c r="A12" s="9" t="s">
        <v>50</v>
      </c>
      <c r="C12" s="9" t="s">
        <v>109</v>
      </c>
    </row>
    <row r="13" spans="1:3" ht="15.75">
      <c r="A13" s="9" t="s">
        <v>50</v>
      </c>
      <c r="C13" s="9" t="s">
        <v>50</v>
      </c>
    </row>
    <row r="14" spans="1:3" ht="15.75">
      <c r="A14" s="9" t="s">
        <v>50</v>
      </c>
      <c r="C14" s="9" t="s">
        <v>50</v>
      </c>
    </row>
    <row r="15" spans="1:3" ht="15.75">
      <c r="A15" s="9" t="s">
        <v>52</v>
      </c>
      <c r="C15" s="9" t="s">
        <v>50</v>
      </c>
    </row>
    <row r="16" ht="15.75">
      <c r="A16" s="9" t="s">
        <v>110</v>
      </c>
    </row>
    <row r="17" ht="15.75">
      <c r="A17" s="9" t="s">
        <v>103</v>
      </c>
    </row>
    <row r="18" ht="15.75">
      <c r="A18" s="9" t="s">
        <v>53</v>
      </c>
    </row>
    <row r="19" ht="15.75">
      <c r="A19" s="9" t="s">
        <v>53</v>
      </c>
    </row>
    <row r="20" ht="15.75">
      <c r="A20" s="9" t="s">
        <v>53</v>
      </c>
    </row>
    <row r="22" spans="1:4" ht="15.75">
      <c r="A22" s="49" t="s">
        <v>54</v>
      </c>
      <c r="B22" s="49"/>
      <c r="C22" s="49"/>
      <c r="D22" s="49"/>
    </row>
    <row r="23" spans="1:4" ht="15.75">
      <c r="A23" s="14" t="s">
        <v>55</v>
      </c>
      <c r="B23" s="14"/>
      <c r="C23" s="17" t="s">
        <v>56</v>
      </c>
      <c r="D23" s="17" t="s">
        <v>57</v>
      </c>
    </row>
    <row r="24" spans="1:4" ht="15.75">
      <c r="A24" s="9" t="s">
        <v>58</v>
      </c>
      <c r="C24" s="9">
        <f>ROUND(SUM(Összesítő!B2:Összesítő!B8),0)</f>
        <v>43812831</v>
      </c>
      <c r="D24" s="9">
        <f>ROUND(SUM(Összesítő!C2:Összesítő!C8),0)</f>
        <v>16295987</v>
      </c>
    </row>
    <row r="25" spans="1:4" ht="15.75">
      <c r="A25" s="14" t="s">
        <v>59</v>
      </c>
      <c r="B25" s="15">
        <v>0</v>
      </c>
      <c r="C25" s="14"/>
      <c r="D25" s="14">
        <f>ROUND(D24*B25,0)</f>
        <v>0</v>
      </c>
    </row>
    <row r="26" spans="1:4" ht="15.75">
      <c r="A26" s="14" t="s">
        <v>60</v>
      </c>
      <c r="B26" s="14"/>
      <c r="C26" s="14">
        <f>ROUND(C24,0)</f>
        <v>43812831</v>
      </c>
      <c r="D26" s="14">
        <f>ROUND(D24+D25,0)</f>
        <v>16295987</v>
      </c>
    </row>
    <row r="27" spans="1:4" ht="15.75">
      <c r="A27" s="14" t="s">
        <v>61</v>
      </c>
      <c r="B27" s="14"/>
      <c r="C27" s="14">
        <f>ROUND(C26,0)</f>
        <v>43812831</v>
      </c>
      <c r="D27" s="14">
        <f>ROUND(D26,0)</f>
        <v>16295987</v>
      </c>
    </row>
    <row r="28" spans="1:3" ht="15.75">
      <c r="A28" s="9" t="s">
        <v>62</v>
      </c>
      <c r="C28" s="9">
        <f>ROUND(C27,0)</f>
        <v>43812831</v>
      </c>
    </row>
    <row r="29" spans="1:4" ht="15.75">
      <c r="A29" s="14" t="s">
        <v>63</v>
      </c>
      <c r="B29" s="15">
        <v>0</v>
      </c>
      <c r="C29" s="14">
        <f>ROUND(C28*B29,0)</f>
        <v>0</v>
      </c>
      <c r="D29" s="14"/>
    </row>
    <row r="30" spans="1:3" ht="15.75">
      <c r="A30" s="9" t="s">
        <v>64</v>
      </c>
      <c r="C30" s="9">
        <f>ROUND(C27+C29,0)</f>
        <v>43812831</v>
      </c>
    </row>
    <row r="31" spans="1:4" ht="15.75">
      <c r="A31" s="14" t="s">
        <v>65</v>
      </c>
      <c r="B31" s="15">
        <v>0</v>
      </c>
      <c r="C31" s="14">
        <f>ROUND(C30*B31,0)</f>
        <v>0</v>
      </c>
      <c r="D31" s="14"/>
    </row>
    <row r="32" spans="1:4" ht="15.75">
      <c r="A32" s="9" t="s">
        <v>66</v>
      </c>
      <c r="D32" s="9">
        <f>ROUND(D27,0)</f>
        <v>16295987</v>
      </c>
    </row>
    <row r="33" spans="1:4" ht="15.75">
      <c r="A33" s="14" t="s">
        <v>67</v>
      </c>
      <c r="B33" s="15">
        <v>0</v>
      </c>
      <c r="C33" s="14"/>
      <c r="D33" s="14">
        <f>ROUND(D32*B33,0)</f>
        <v>0</v>
      </c>
    </row>
    <row r="34" spans="1:4" ht="15.75">
      <c r="A34" s="9" t="s">
        <v>68</v>
      </c>
      <c r="C34" s="51">
        <f>ROUND(C30+C31+D27+D33,0)</f>
        <v>60108818</v>
      </c>
      <c r="D34" s="51"/>
    </row>
    <row r="35" spans="1:4" ht="15.75">
      <c r="A35" s="14" t="s">
        <v>69</v>
      </c>
      <c r="B35" s="15">
        <v>0</v>
      </c>
      <c r="C35" s="52">
        <f>ROUND(C34*B35,0)</f>
        <v>0</v>
      </c>
      <c r="D35" s="52"/>
    </row>
    <row r="36" spans="1:4" ht="15.75">
      <c r="A36" s="9" t="s">
        <v>70</v>
      </c>
      <c r="C36" s="51">
        <f>ROUND(C34+C35,0)</f>
        <v>60108818</v>
      </c>
      <c r="D36" s="51"/>
    </row>
    <row r="37" spans="1:4" ht="15.75">
      <c r="A37" s="14" t="s">
        <v>71</v>
      </c>
      <c r="B37" s="15">
        <v>0.27</v>
      </c>
      <c r="C37" s="52">
        <f>ROUND(C36*B37,0)</f>
        <v>16229381</v>
      </c>
      <c r="D37" s="52"/>
    </row>
    <row r="38" spans="1:4" ht="15.75">
      <c r="A38" s="14" t="s">
        <v>72</v>
      </c>
      <c r="B38" s="14"/>
      <c r="C38" s="53">
        <f>ROUND(C36+C37,0)</f>
        <v>76338199</v>
      </c>
      <c r="D38" s="53"/>
    </row>
    <row r="42" spans="2:3" ht="15.75">
      <c r="B42" s="51" t="s">
        <v>73</v>
      </c>
      <c r="C42" s="51"/>
    </row>
    <row r="44" ht="15.75">
      <c r="A44" s="16"/>
    </row>
    <row r="45" ht="15.75">
      <c r="A45" s="16"/>
    </row>
    <row r="46" ht="15.75">
      <c r="A46" s="16"/>
    </row>
  </sheetData>
  <sheetProtection/>
  <mergeCells count="14">
    <mergeCell ref="C34:D34"/>
    <mergeCell ref="C35:D35"/>
    <mergeCell ref="C36:D36"/>
    <mergeCell ref="C37:D37"/>
    <mergeCell ref="C38:D38"/>
    <mergeCell ref="B42:C42"/>
    <mergeCell ref="A7:D7"/>
    <mergeCell ref="A22:D22"/>
    <mergeCell ref="A1:D1"/>
    <mergeCell ref="A2:D2"/>
    <mergeCell ref="A3:D3"/>
    <mergeCell ref="A4:D4"/>
    <mergeCell ref="A5:D5"/>
    <mergeCell ref="A6:D6"/>
  </mergeCells>
  <printOptions/>
  <pageMargins left="1" right="1" top="1" bottom="1" header="0.4166666666666667" footer="0.4166666666666667"/>
  <pageSetup firstPageNumber="-4105" useFirstPageNumber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9"/>
  <sheetViews>
    <sheetView zoomScale="160" zoomScaleNormal="160" zoomScalePageLayoutView="0" workbookViewId="0" topLeftCell="B1">
      <selection activeCell="D15" sqref="D15"/>
    </sheetView>
  </sheetViews>
  <sheetFormatPr defaultColWidth="9.140625" defaultRowHeight="15"/>
  <cols>
    <col min="1" max="1" width="47.28125" style="10" customWidth="1"/>
    <col min="2" max="3" width="20.7109375" style="10" customWidth="1"/>
    <col min="4" max="4" width="9.140625" style="10" customWidth="1"/>
    <col min="5" max="5" width="18.00390625" style="10" customWidth="1"/>
    <col min="6" max="16384" width="9.140625" style="10" customWidth="1"/>
  </cols>
  <sheetData>
    <row r="1" spans="1:3" s="11" customFormat="1" ht="15.75">
      <c r="A1" s="11" t="s">
        <v>0</v>
      </c>
      <c r="B1" s="12" t="s">
        <v>1</v>
      </c>
      <c r="C1" s="12" t="s">
        <v>2</v>
      </c>
    </row>
    <row r="2" spans="1:3" ht="15.75">
      <c r="A2" s="10" t="s">
        <v>15</v>
      </c>
      <c r="B2" s="10">
        <f>'Felvonulási létesítmények'!H5</f>
        <v>89808</v>
      </c>
      <c r="C2" s="10">
        <f>'Felvonulási létesítmények'!I5</f>
        <v>81331</v>
      </c>
    </row>
    <row r="3" spans="1:3" ht="15.75">
      <c r="A3" s="10" t="s">
        <v>19</v>
      </c>
      <c r="B3" s="10">
        <f>'Dúcolás, földpartmegtámasztás'!H6</f>
        <v>54150</v>
      </c>
      <c r="C3" s="10">
        <f>'Dúcolás, földpartmegtámasztás'!I6</f>
        <v>400104</v>
      </c>
    </row>
    <row r="4" spans="1:3" ht="15.75">
      <c r="A4" s="10" t="s">
        <v>30</v>
      </c>
      <c r="B4" s="10">
        <f>'Irtás, föld- és sziklamunka'!H28</f>
        <v>135187</v>
      </c>
      <c r="C4" s="10">
        <f>'Irtás, föld- és sziklamunka'!I28</f>
        <v>10122832</v>
      </c>
    </row>
    <row r="5" spans="1:3" ht="15.75">
      <c r="A5" s="10" t="s">
        <v>40</v>
      </c>
      <c r="B5" s="10">
        <f>'Közmű csatornaépítés'!H34</f>
        <v>40387750</v>
      </c>
      <c r="C5" s="10">
        <f>'Közmű csatornaépítés'!I34</f>
        <v>3925721</v>
      </c>
    </row>
    <row r="6" spans="1:3" ht="15.75">
      <c r="A6" s="10" t="s">
        <v>42</v>
      </c>
      <c r="B6" s="10">
        <f>'Útburkolat alap és makadámburko'!H4</f>
        <v>425628</v>
      </c>
      <c r="C6" s="10">
        <f>'Útburkolat alap és makadámburko'!I4</f>
        <v>306289</v>
      </c>
    </row>
    <row r="7" spans="1:3" ht="15.75">
      <c r="A7" s="10" t="s">
        <v>48</v>
      </c>
      <c r="B7" s="10">
        <f>'Bitumenes alap és makadámburkol'!H13</f>
        <v>2513486</v>
      </c>
      <c r="C7" s="10">
        <f>'Bitumenes alap és makadámburkol'!I13</f>
        <v>1360195</v>
      </c>
    </row>
    <row r="8" spans="1:13" s="11" customFormat="1" ht="15.75">
      <c r="A8" s="10" t="s">
        <v>106</v>
      </c>
      <c r="B8" s="10">
        <f>SUM('Beton pályaburkolat készítése'!H4)</f>
        <v>206822</v>
      </c>
      <c r="C8" s="10">
        <f>SUM('Beton pályaburkolat készítése'!I4)</f>
        <v>99515</v>
      </c>
      <c r="D8" s="10"/>
      <c r="E8" s="10"/>
      <c r="F8" s="10"/>
      <c r="G8" s="10"/>
      <c r="H8" s="10"/>
      <c r="I8" s="10"/>
      <c r="J8" s="10"/>
      <c r="K8" s="10"/>
      <c r="L8" s="10"/>
      <c r="M8" s="10"/>
    </row>
    <row r="9" spans="1:8" ht="15.75">
      <c r="A9" s="11" t="s">
        <v>49</v>
      </c>
      <c r="B9" s="11">
        <f>ROUND(SUM(B2:B8),0)</f>
        <v>43812831</v>
      </c>
      <c r="C9" s="11">
        <f>ROUND(SUM(C2:C8),0)</f>
        <v>16295987</v>
      </c>
      <c r="D9" s="11"/>
      <c r="E9" s="11"/>
      <c r="F9" s="11"/>
      <c r="G9" s="11"/>
      <c r="H9" s="11"/>
    </row>
  </sheetData>
  <sheetProtection/>
  <printOptions/>
  <pageMargins left="0.59" right="0.52" top="1" bottom="1" header="0.4166666666666667" footer="0.4166666666666667"/>
  <pageSetup firstPageNumber="-4105" useFirstPageNumber="1" horizontalDpi="600" verticalDpi="600" orientation="portrait" paperSize="9" r:id="rId1"/>
  <headerFooter>
    <oddHeader>&amp;C&amp;"Times New Roman,bold"&amp;12Munkanem összesítő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0"/>
  <sheetViews>
    <sheetView zoomScalePageLayoutView="0" workbookViewId="0" topLeftCell="A1">
      <selection activeCell="D5" sqref="D5"/>
    </sheetView>
  </sheetViews>
  <sheetFormatPr defaultColWidth="9.140625" defaultRowHeight="15"/>
  <cols>
    <col min="1" max="1" width="4.28125" style="7" customWidth="1"/>
    <col min="2" max="2" width="18.7109375" style="1" customWidth="1"/>
    <col min="3" max="3" width="29.4218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14" ht="38.25">
      <c r="A2" s="27">
        <v>1</v>
      </c>
      <c r="B2" s="28" t="s">
        <v>74</v>
      </c>
      <c r="C2" s="29" t="s">
        <v>13</v>
      </c>
      <c r="D2" s="30">
        <v>12</v>
      </c>
      <c r="E2" s="29" t="s">
        <v>12</v>
      </c>
      <c r="F2" s="31">
        <v>5164</v>
      </c>
      <c r="G2" s="31">
        <v>3744</v>
      </c>
      <c r="H2" s="30">
        <f>ROUND(D2*F2,0)</f>
        <v>61968</v>
      </c>
      <c r="I2" s="30">
        <f>ROUND(D2*G2,0)</f>
        <v>44928</v>
      </c>
      <c r="J2" s="21"/>
      <c r="K2" s="21"/>
      <c r="L2" s="21"/>
      <c r="M2" s="21"/>
      <c r="N2" s="21"/>
    </row>
    <row r="3" spans="1:14" ht="14.25">
      <c r="A3" s="27"/>
      <c r="B3" s="28"/>
      <c r="C3" s="29"/>
      <c r="D3" s="30"/>
      <c r="E3" s="29"/>
      <c r="F3" s="31"/>
      <c r="G3" s="31"/>
      <c r="H3" s="30"/>
      <c r="I3" s="30"/>
      <c r="J3" s="21"/>
      <c r="K3" s="21"/>
      <c r="L3" s="21"/>
      <c r="M3" s="21"/>
      <c r="N3" s="21"/>
    </row>
    <row r="4" spans="1:14" ht="51">
      <c r="A4" s="27">
        <v>2</v>
      </c>
      <c r="B4" s="28" t="s">
        <v>111</v>
      </c>
      <c r="C4" s="29" t="s">
        <v>112</v>
      </c>
      <c r="D4" s="30">
        <v>8</v>
      </c>
      <c r="E4" s="29" t="s">
        <v>12</v>
      </c>
      <c r="F4" s="31">
        <v>3480</v>
      </c>
      <c r="G4" s="31">
        <v>4550.4</v>
      </c>
      <c r="H4" s="30">
        <f>ROUND(D4*F4,0)</f>
        <v>27840</v>
      </c>
      <c r="I4" s="30">
        <f>ROUND(D4*G4,0)</f>
        <v>36403</v>
      </c>
      <c r="J4" s="21"/>
      <c r="K4" s="21"/>
      <c r="L4" s="21"/>
      <c r="M4" s="21"/>
      <c r="N4" s="21"/>
    </row>
    <row r="5" spans="1:14" s="8" customFormat="1" ht="12.75">
      <c r="A5" s="23"/>
      <c r="B5" s="24"/>
      <c r="C5" s="24" t="s">
        <v>14</v>
      </c>
      <c r="D5" s="25"/>
      <c r="E5" s="24"/>
      <c r="F5" s="25"/>
      <c r="G5" s="25"/>
      <c r="H5" s="25">
        <f>ROUND(SUM(H2:H4),0)</f>
        <v>89808</v>
      </c>
      <c r="I5" s="25">
        <f>ROUND(SUM(I2:I4),0)</f>
        <v>81331</v>
      </c>
      <c r="J5" s="26"/>
      <c r="K5" s="26"/>
      <c r="L5" s="26"/>
      <c r="M5" s="26"/>
      <c r="N5" s="26"/>
    </row>
    <row r="6" spans="1:14" ht="12.75">
      <c r="A6" s="20"/>
      <c r="B6" s="21"/>
      <c r="C6" s="21"/>
      <c r="D6" s="22"/>
      <c r="E6" s="21"/>
      <c r="F6" s="22"/>
      <c r="G6" s="22"/>
      <c r="H6" s="22"/>
      <c r="I6" s="22"/>
      <c r="J6" s="21"/>
      <c r="K6" s="21"/>
      <c r="L6" s="21"/>
      <c r="M6" s="21"/>
      <c r="N6" s="21"/>
    </row>
    <row r="7" spans="1:14" ht="12.75">
      <c r="A7" s="20"/>
      <c r="B7" s="21"/>
      <c r="C7" s="21"/>
      <c r="D7" s="22"/>
      <c r="E7" s="21"/>
      <c r="F7" s="22"/>
      <c r="G7" s="22"/>
      <c r="H7" s="22"/>
      <c r="I7" s="22"/>
      <c r="J7" s="21"/>
      <c r="K7" s="21"/>
      <c r="L7" s="21"/>
      <c r="M7" s="21"/>
      <c r="N7" s="21"/>
    </row>
    <row r="8" spans="1:14" ht="12.75">
      <c r="A8" s="20"/>
      <c r="B8" s="21"/>
      <c r="C8" s="21"/>
      <c r="D8" s="22"/>
      <c r="E8" s="21"/>
      <c r="F8" s="22"/>
      <c r="G8" s="22"/>
      <c r="H8" s="22"/>
      <c r="I8" s="22"/>
      <c r="J8" s="21"/>
      <c r="K8" s="21"/>
      <c r="L8" s="21"/>
      <c r="M8" s="21"/>
      <c r="N8" s="21"/>
    </row>
    <row r="9" spans="1:14" ht="12.75">
      <c r="A9" s="20"/>
      <c r="B9" s="21"/>
      <c r="C9" s="21"/>
      <c r="D9" s="22"/>
      <c r="E9" s="21"/>
      <c r="F9" s="22"/>
      <c r="G9" s="22"/>
      <c r="H9" s="22"/>
      <c r="I9" s="22"/>
      <c r="J9" s="21"/>
      <c r="K9" s="21"/>
      <c r="L9" s="21"/>
      <c r="M9" s="21"/>
      <c r="N9" s="21"/>
    </row>
    <row r="10" spans="1:14" ht="12.75">
      <c r="A10" s="20"/>
      <c r="B10" s="21"/>
      <c r="C10" s="21"/>
      <c r="D10" s="22"/>
      <c r="E10" s="21"/>
      <c r="F10" s="22"/>
      <c r="G10" s="22"/>
      <c r="H10" s="22"/>
      <c r="I10" s="22"/>
      <c r="J10" s="21"/>
      <c r="K10" s="21"/>
      <c r="L10" s="21"/>
      <c r="M10" s="21"/>
      <c r="N10" s="21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Felvonulási létesítmények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"/>
  <sheetViews>
    <sheetView zoomScale="202" zoomScaleNormal="202" zoomScalePageLayoutView="0" workbookViewId="0" topLeftCell="A1">
      <selection activeCell="D5" sqref="D5"/>
    </sheetView>
  </sheetViews>
  <sheetFormatPr defaultColWidth="9.140625" defaultRowHeight="15"/>
  <cols>
    <col min="1" max="1" width="4.28125" style="7" customWidth="1"/>
    <col min="2" max="2" width="17.8515625" style="1" customWidth="1"/>
    <col min="3" max="3" width="27.2812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19" t="s">
        <v>4</v>
      </c>
      <c r="C1" s="19" t="s">
        <v>5</v>
      </c>
      <c r="D1" s="18" t="s">
        <v>6</v>
      </c>
      <c r="E1" s="19" t="s">
        <v>7</v>
      </c>
      <c r="F1" s="18" t="s">
        <v>8</v>
      </c>
      <c r="G1" s="18" t="s">
        <v>9</v>
      </c>
      <c r="H1" s="18" t="s">
        <v>10</v>
      </c>
      <c r="I1" s="18" t="s">
        <v>11</v>
      </c>
    </row>
    <row r="2" spans="1:9" ht="63.75">
      <c r="A2" s="27">
        <v>1</v>
      </c>
      <c r="B2" s="28" t="s">
        <v>75</v>
      </c>
      <c r="C2" s="29" t="s">
        <v>17</v>
      </c>
      <c r="D2" s="30">
        <v>110</v>
      </c>
      <c r="E2" s="29" t="s">
        <v>16</v>
      </c>
      <c r="F2" s="31">
        <v>354</v>
      </c>
      <c r="G2" s="31">
        <v>1632</v>
      </c>
      <c r="H2" s="30">
        <f>ROUND(D2*F2,0)</f>
        <v>38940</v>
      </c>
      <c r="I2" s="30">
        <f>ROUND(D2*G2,0)</f>
        <v>179520</v>
      </c>
    </row>
    <row r="3" spans="1:9" ht="12.75">
      <c r="A3" s="27"/>
      <c r="B3" s="29"/>
      <c r="C3" s="29"/>
      <c r="D3" s="30"/>
      <c r="E3" s="29"/>
      <c r="F3" s="30"/>
      <c r="G3" s="30"/>
      <c r="H3" s="30"/>
      <c r="I3" s="30"/>
    </row>
    <row r="4" spans="1:9" ht="25.5">
      <c r="A4" s="27">
        <v>2</v>
      </c>
      <c r="B4" s="28" t="s">
        <v>76</v>
      </c>
      <c r="C4" s="29" t="s">
        <v>18</v>
      </c>
      <c r="D4" s="30">
        <v>65</v>
      </c>
      <c r="E4" s="29" t="s">
        <v>16</v>
      </c>
      <c r="F4" s="30">
        <v>234</v>
      </c>
      <c r="G4" s="30">
        <v>3393.6</v>
      </c>
      <c r="H4" s="30">
        <f>ROUND(D4*F4,0)</f>
        <v>15210</v>
      </c>
      <c r="I4" s="30">
        <f>ROUND(D4*G4,0)</f>
        <v>220584</v>
      </c>
    </row>
    <row r="5" spans="1:9" ht="12.75">
      <c r="A5" s="27"/>
      <c r="B5" s="32"/>
      <c r="C5" s="32"/>
      <c r="D5" s="33"/>
      <c r="E5" s="32"/>
      <c r="F5" s="33"/>
      <c r="G5" s="33"/>
      <c r="H5" s="33"/>
      <c r="I5" s="33"/>
    </row>
    <row r="6" spans="1:9" s="8" customFormat="1" ht="12.75">
      <c r="A6" s="23"/>
      <c r="B6" s="24"/>
      <c r="C6" s="24" t="s">
        <v>14</v>
      </c>
      <c r="D6" s="25"/>
      <c r="E6" s="24"/>
      <c r="F6" s="25"/>
      <c r="G6" s="25"/>
      <c r="H6" s="25">
        <f>ROUND(SUM(H2:H5),0)</f>
        <v>54150</v>
      </c>
      <c r="I6" s="25">
        <f>ROUND(SUM(I2:I5),0)</f>
        <v>400104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Dúcolás, földpartmegtámasztás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9"/>
  <sheetViews>
    <sheetView zoomScale="178" zoomScaleNormal="178" zoomScalePageLayoutView="0" workbookViewId="0" topLeftCell="A22">
      <selection activeCell="D27" sqref="D27"/>
    </sheetView>
  </sheetViews>
  <sheetFormatPr defaultColWidth="9.140625" defaultRowHeight="15"/>
  <cols>
    <col min="1" max="1" width="4.28125" style="7" customWidth="1"/>
    <col min="2" max="2" width="16.7109375" style="1" customWidth="1"/>
    <col min="3" max="3" width="26.14062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63.75">
      <c r="A2" s="27">
        <v>1</v>
      </c>
      <c r="B2" s="28" t="s">
        <v>77</v>
      </c>
      <c r="C2" s="29" t="s">
        <v>21</v>
      </c>
      <c r="D2" s="30">
        <v>1078</v>
      </c>
      <c r="E2" s="29" t="s">
        <v>20</v>
      </c>
      <c r="F2" s="30">
        <v>0</v>
      </c>
      <c r="G2" s="31">
        <v>3009.6</v>
      </c>
      <c r="H2" s="30">
        <f>ROUND(D2*F2,0)</f>
        <v>0</v>
      </c>
      <c r="I2" s="30">
        <f>ROUND(D2*G2,0)</f>
        <v>3244349</v>
      </c>
    </row>
    <row r="3" spans="1:9" ht="14.25">
      <c r="A3" s="27"/>
      <c r="B3" s="28"/>
      <c r="C3" s="29"/>
      <c r="D3" s="30"/>
      <c r="E3" s="29"/>
      <c r="F3" s="30"/>
      <c r="G3" s="31"/>
      <c r="H3" s="30"/>
      <c r="I3" s="30"/>
    </row>
    <row r="4" spans="1:9" ht="25.5">
      <c r="A4" s="27">
        <v>2</v>
      </c>
      <c r="B4" s="28" t="s">
        <v>113</v>
      </c>
      <c r="C4" s="29" t="s">
        <v>114</v>
      </c>
      <c r="D4" s="30">
        <v>50</v>
      </c>
      <c r="E4" s="29" t="s">
        <v>20</v>
      </c>
      <c r="F4" s="30">
        <v>0</v>
      </c>
      <c r="G4" s="30">
        <v>5544</v>
      </c>
      <c r="H4" s="30">
        <f>ROUND(D4*F4,0)</f>
        <v>0</v>
      </c>
      <c r="I4" s="30">
        <f>ROUND(D4*G4,0)</f>
        <v>277200</v>
      </c>
    </row>
    <row r="5" spans="1:9" ht="14.25">
      <c r="A5" s="27"/>
      <c r="B5" s="28"/>
      <c r="C5" s="29"/>
      <c r="D5" s="30"/>
      <c r="E5" s="29"/>
      <c r="F5" s="30"/>
      <c r="G5" s="30"/>
      <c r="H5" s="30"/>
      <c r="I5" s="30"/>
    </row>
    <row r="6" spans="1:9" ht="89.25">
      <c r="A6" s="27">
        <v>3</v>
      </c>
      <c r="B6" s="28" t="s">
        <v>78</v>
      </c>
      <c r="C6" s="29" t="s">
        <v>22</v>
      </c>
      <c r="D6" s="30">
        <v>66</v>
      </c>
      <c r="E6" s="29" t="s">
        <v>20</v>
      </c>
      <c r="F6" s="30">
        <v>0</v>
      </c>
      <c r="G6" s="31">
        <v>1728.6</v>
      </c>
      <c r="H6" s="30">
        <f>ROUND(D6*F6,0)</f>
        <v>0</v>
      </c>
      <c r="I6" s="30">
        <f>ROUND(D6*G6,0)</f>
        <v>114088</v>
      </c>
    </row>
    <row r="7" spans="1:9" ht="12.75">
      <c r="A7" s="27"/>
      <c r="B7" s="29"/>
      <c r="C7" s="29"/>
      <c r="D7" s="30"/>
      <c r="E7" s="29"/>
      <c r="F7" s="30"/>
      <c r="G7" s="30"/>
      <c r="H7" s="30"/>
      <c r="I7" s="30"/>
    </row>
    <row r="8" spans="1:9" ht="89.25">
      <c r="A8" s="27">
        <v>4</v>
      </c>
      <c r="B8" s="28" t="s">
        <v>79</v>
      </c>
      <c r="C8" s="29" t="s">
        <v>23</v>
      </c>
      <c r="D8" s="30">
        <v>835</v>
      </c>
      <c r="E8" s="29" t="s">
        <v>20</v>
      </c>
      <c r="F8" s="30">
        <v>0</v>
      </c>
      <c r="G8" s="30">
        <v>1296</v>
      </c>
      <c r="H8" s="30">
        <f>ROUND(D8*F8,0)</f>
        <v>0</v>
      </c>
      <c r="I8" s="30">
        <f>ROUND(D8*G8,0)</f>
        <v>1082160</v>
      </c>
    </row>
    <row r="9" spans="1:9" ht="12.75">
      <c r="A9" s="27"/>
      <c r="B9" s="29"/>
      <c r="C9" s="29"/>
      <c r="D9" s="30"/>
      <c r="E9" s="29"/>
      <c r="F9" s="30"/>
      <c r="G9" s="30"/>
      <c r="H9" s="30"/>
      <c r="I9" s="30"/>
    </row>
    <row r="10" spans="1:9" ht="102">
      <c r="A10" s="27">
        <v>5</v>
      </c>
      <c r="B10" s="28" t="s">
        <v>80</v>
      </c>
      <c r="C10" s="29" t="s">
        <v>24</v>
      </c>
      <c r="D10" s="30">
        <v>166</v>
      </c>
      <c r="E10" s="29" t="s">
        <v>20</v>
      </c>
      <c r="F10" s="30">
        <v>0</v>
      </c>
      <c r="G10" s="30">
        <v>1224</v>
      </c>
      <c r="H10" s="30">
        <f>ROUND(D10*F10,0)</f>
        <v>0</v>
      </c>
      <c r="I10" s="30">
        <f>ROUND(D10*G10,0)</f>
        <v>203184</v>
      </c>
    </row>
    <row r="11" spans="1:9" ht="14.25">
      <c r="A11" s="27"/>
      <c r="B11" s="28"/>
      <c r="C11" s="29"/>
      <c r="D11" s="30"/>
      <c r="E11" s="29"/>
      <c r="F11" s="30"/>
      <c r="G11" s="30"/>
      <c r="H11" s="30"/>
      <c r="I11" s="30"/>
    </row>
    <row r="12" spans="1:9" ht="76.5">
      <c r="A12" s="27">
        <v>6</v>
      </c>
      <c r="B12" s="41" t="s">
        <v>116</v>
      </c>
      <c r="C12" s="29" t="s">
        <v>119</v>
      </c>
      <c r="D12" s="30">
        <v>1026</v>
      </c>
      <c r="E12" s="29" t="s">
        <v>117</v>
      </c>
      <c r="F12" s="30">
        <v>0</v>
      </c>
      <c r="G12" s="30">
        <v>1135</v>
      </c>
      <c r="H12" s="30">
        <f>ROUND(D12*F12,0)</f>
        <v>0</v>
      </c>
      <c r="I12" s="30">
        <f>ROUND(D12*G12,0)</f>
        <v>1164510</v>
      </c>
    </row>
    <row r="13" spans="1:9" ht="14.25">
      <c r="A13" s="27"/>
      <c r="B13" s="28"/>
      <c r="C13" s="29"/>
      <c r="D13" s="30"/>
      <c r="E13" s="29"/>
      <c r="F13" s="30"/>
      <c r="G13" s="30"/>
      <c r="H13" s="30"/>
      <c r="I13" s="30"/>
    </row>
    <row r="14" spans="1:9" ht="89.25">
      <c r="A14" s="27">
        <v>7</v>
      </c>
      <c r="B14" s="41" t="s">
        <v>118</v>
      </c>
      <c r="C14" s="29" t="s">
        <v>115</v>
      </c>
      <c r="D14" s="30">
        <v>1812</v>
      </c>
      <c r="E14" s="29" t="s">
        <v>117</v>
      </c>
      <c r="F14" s="30">
        <v>0</v>
      </c>
      <c r="G14" s="30">
        <v>1135</v>
      </c>
      <c r="H14" s="30">
        <f>ROUND(D14*F14,0)</f>
        <v>0</v>
      </c>
      <c r="I14" s="30">
        <f>ROUND(D14*G14,0)</f>
        <v>2056620</v>
      </c>
    </row>
    <row r="15" spans="1:9" ht="12.75">
      <c r="A15" s="27"/>
      <c r="B15" s="29"/>
      <c r="C15" s="29"/>
      <c r="D15" s="30"/>
      <c r="E15" s="29"/>
      <c r="F15" s="30"/>
      <c r="G15" s="30"/>
      <c r="H15" s="30"/>
      <c r="I15" s="30"/>
    </row>
    <row r="16" spans="1:9" ht="51">
      <c r="A16" s="27">
        <v>8</v>
      </c>
      <c r="B16" s="28" t="s">
        <v>81</v>
      </c>
      <c r="C16" s="29" t="s">
        <v>25</v>
      </c>
      <c r="D16" s="30">
        <v>835</v>
      </c>
      <c r="E16" s="29" t="s">
        <v>16</v>
      </c>
      <c r="F16" s="30">
        <v>0</v>
      </c>
      <c r="G16" s="30">
        <v>306.4</v>
      </c>
      <c r="H16" s="30">
        <f>ROUND(D16*F16,0)</f>
        <v>0</v>
      </c>
      <c r="I16" s="30">
        <f>ROUND(D16*G16,0)</f>
        <v>255844</v>
      </c>
    </row>
    <row r="17" spans="1:9" ht="12.75">
      <c r="A17" s="27"/>
      <c r="B17" s="29"/>
      <c r="C17" s="29"/>
      <c r="D17" s="30" t="s">
        <v>137</v>
      </c>
      <c r="E17" s="29"/>
      <c r="F17" s="30"/>
      <c r="G17" s="30"/>
      <c r="H17" s="30"/>
      <c r="I17" s="30"/>
    </row>
    <row r="18" spans="1:9" ht="38.25">
      <c r="A18" s="27">
        <v>9</v>
      </c>
      <c r="B18" s="28" t="s">
        <v>82</v>
      </c>
      <c r="C18" s="29" t="s">
        <v>26</v>
      </c>
      <c r="D18" s="30">
        <v>145</v>
      </c>
      <c r="E18" s="29" t="s">
        <v>20</v>
      </c>
      <c r="F18" s="30">
        <v>9.2</v>
      </c>
      <c r="G18" s="30">
        <v>1690</v>
      </c>
      <c r="H18" s="30">
        <f>ROUND(D18*F18,0)</f>
        <v>1334</v>
      </c>
      <c r="I18" s="30">
        <f>ROUND(D18*G18,0)</f>
        <v>245050</v>
      </c>
    </row>
    <row r="19" spans="1:9" ht="12.75">
      <c r="A19" s="27"/>
      <c r="B19" s="29"/>
      <c r="C19" s="29"/>
      <c r="D19" s="30"/>
      <c r="E19" s="29"/>
      <c r="F19" s="30"/>
      <c r="G19" s="30"/>
      <c r="H19" s="30"/>
      <c r="I19" s="30"/>
    </row>
    <row r="20" spans="1:9" ht="51">
      <c r="A20" s="27">
        <v>10</v>
      </c>
      <c r="B20" s="28" t="s">
        <v>83</v>
      </c>
      <c r="C20" s="29" t="s">
        <v>27</v>
      </c>
      <c r="D20" s="30">
        <v>835</v>
      </c>
      <c r="E20" s="29" t="s">
        <v>20</v>
      </c>
      <c r="F20" s="30">
        <v>9.2</v>
      </c>
      <c r="G20" s="30">
        <v>543</v>
      </c>
      <c r="H20" s="30">
        <f>ROUND(D20*F20,0)</f>
        <v>7682</v>
      </c>
      <c r="I20" s="30">
        <f>ROUND(D20*G20,0)</f>
        <v>453405</v>
      </c>
    </row>
    <row r="21" spans="1:9" ht="12.75">
      <c r="A21" s="27"/>
      <c r="B21" s="29"/>
      <c r="C21" s="29"/>
      <c r="D21" s="30"/>
      <c r="E21" s="29"/>
      <c r="F21" s="30"/>
      <c r="G21" s="30"/>
      <c r="H21" s="30"/>
      <c r="I21" s="30"/>
    </row>
    <row r="22" spans="1:9" ht="38.25">
      <c r="A22" s="27">
        <v>11</v>
      </c>
      <c r="B22" s="28" t="s">
        <v>84</v>
      </c>
      <c r="C22" s="29" t="s">
        <v>28</v>
      </c>
      <c r="D22" s="30">
        <v>835</v>
      </c>
      <c r="E22" s="29" t="s">
        <v>16</v>
      </c>
      <c r="F22" s="30">
        <v>2.3</v>
      </c>
      <c r="G22" s="30">
        <v>170</v>
      </c>
      <c r="H22" s="30">
        <f>ROUND(D22*F22,0)</f>
        <v>1921</v>
      </c>
      <c r="I22" s="30">
        <f>ROUND(D22*G22,0)</f>
        <v>141950</v>
      </c>
    </row>
    <row r="23" spans="1:9" ht="12.75">
      <c r="A23" s="27"/>
      <c r="B23" s="29"/>
      <c r="C23" s="29"/>
      <c r="D23" s="30"/>
      <c r="E23" s="29"/>
      <c r="F23" s="30"/>
      <c r="G23" s="30"/>
      <c r="H23" s="30"/>
      <c r="I23" s="30"/>
    </row>
    <row r="24" spans="1:9" ht="38.25">
      <c r="A24" s="27">
        <v>12</v>
      </c>
      <c r="B24" s="28" t="s">
        <v>85</v>
      </c>
      <c r="C24" s="29" t="s">
        <v>29</v>
      </c>
      <c r="D24" s="30">
        <v>72</v>
      </c>
      <c r="E24" s="29" t="s">
        <v>20</v>
      </c>
      <c r="F24" s="30">
        <v>0</v>
      </c>
      <c r="G24" s="30">
        <v>251</v>
      </c>
      <c r="H24" s="30">
        <f>ROUND(D24*F24,0)</f>
        <v>0</v>
      </c>
      <c r="I24" s="30">
        <f>ROUND(D24*G24,0)</f>
        <v>18072</v>
      </c>
    </row>
    <row r="25" spans="1:9" ht="12.75">
      <c r="A25" s="27"/>
      <c r="B25" s="29"/>
      <c r="C25" s="29"/>
      <c r="D25" s="30"/>
      <c r="E25" s="29"/>
      <c r="F25" s="30"/>
      <c r="G25" s="30"/>
      <c r="H25" s="30"/>
      <c r="I25" s="30"/>
    </row>
    <row r="26" spans="1:9" ht="51">
      <c r="A26" s="27">
        <v>13</v>
      </c>
      <c r="B26" s="28" t="s">
        <v>86</v>
      </c>
      <c r="C26" s="29" t="s">
        <v>87</v>
      </c>
      <c r="D26" s="30">
        <v>125</v>
      </c>
      <c r="E26" s="29" t="s">
        <v>20</v>
      </c>
      <c r="F26" s="30">
        <v>994</v>
      </c>
      <c r="G26" s="30">
        <v>6931.2</v>
      </c>
      <c r="H26" s="30">
        <f>ROUND(D26*F26,0)</f>
        <v>124250</v>
      </c>
      <c r="I26" s="30">
        <f>ROUND(D26*G26,0)</f>
        <v>866400</v>
      </c>
    </row>
    <row r="27" spans="1:9" ht="12.75">
      <c r="A27" s="27"/>
      <c r="B27" s="32"/>
      <c r="C27" s="32"/>
      <c r="D27" s="33"/>
      <c r="E27" s="32"/>
      <c r="F27" s="33"/>
      <c r="G27" s="33"/>
      <c r="H27" s="33"/>
      <c r="I27" s="33"/>
    </row>
    <row r="28" spans="1:9" s="8" customFormat="1" ht="12.75">
      <c r="A28" s="34"/>
      <c r="B28" s="35"/>
      <c r="C28" s="35" t="s">
        <v>14</v>
      </c>
      <c r="D28" s="36"/>
      <c r="E28" s="35"/>
      <c r="F28" s="36"/>
      <c r="G28" s="36"/>
      <c r="H28" s="36">
        <f>ROUND(SUM(H2:H27),0)</f>
        <v>135187</v>
      </c>
      <c r="I28" s="36">
        <f>ROUND(SUM(I2:I27),0)</f>
        <v>10122832</v>
      </c>
    </row>
    <row r="29" spans="1:9" ht="12.75">
      <c r="A29" s="27"/>
      <c r="B29" s="32"/>
      <c r="C29" s="32"/>
      <c r="D29" s="33"/>
      <c r="E29" s="32"/>
      <c r="F29" s="33"/>
      <c r="G29" s="33"/>
      <c r="H29" s="33"/>
      <c r="I29" s="33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Irtás, föld- és sziklamunka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34"/>
  <sheetViews>
    <sheetView zoomScale="202" zoomScaleNormal="202" zoomScalePageLayoutView="0" workbookViewId="0" topLeftCell="A31">
      <selection activeCell="D29" sqref="D29"/>
    </sheetView>
  </sheetViews>
  <sheetFormatPr defaultColWidth="9.140625" defaultRowHeight="15"/>
  <cols>
    <col min="1" max="1" width="4.28125" style="7" customWidth="1"/>
    <col min="2" max="2" width="17.140625" style="1" customWidth="1"/>
    <col min="3" max="3" width="28.2812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s="3" customFormat="1" ht="76.5">
      <c r="A2" s="44">
        <v>1</v>
      </c>
      <c r="B2" s="43" t="s">
        <v>134</v>
      </c>
      <c r="C2" s="45" t="s">
        <v>135</v>
      </c>
      <c r="D2" s="30">
        <v>45</v>
      </c>
      <c r="E2" s="29" t="s">
        <v>31</v>
      </c>
      <c r="F2" s="30">
        <v>0</v>
      </c>
      <c r="G2" s="30">
        <v>3544.5</v>
      </c>
      <c r="H2" s="30">
        <f>ROUND(D2*F2,0)</f>
        <v>0</v>
      </c>
      <c r="I2" s="30">
        <f>ROUND(D2*G2,0)</f>
        <v>159503</v>
      </c>
    </row>
    <row r="3" spans="1:9" s="3" customFormat="1" ht="12.75">
      <c r="A3" s="44"/>
      <c r="B3" s="47"/>
      <c r="C3" s="47"/>
      <c r="D3" s="46"/>
      <c r="E3" s="47"/>
      <c r="F3" s="46"/>
      <c r="G3" s="46"/>
      <c r="H3" s="46"/>
      <c r="I3" s="46"/>
    </row>
    <row r="4" spans="1:9" ht="127.5">
      <c r="A4" s="27">
        <v>2</v>
      </c>
      <c r="B4" s="28" t="s">
        <v>121</v>
      </c>
      <c r="C4" s="29" t="s">
        <v>120</v>
      </c>
      <c r="D4" s="30">
        <v>530</v>
      </c>
      <c r="E4" s="29" t="s">
        <v>31</v>
      </c>
      <c r="F4" s="30">
        <v>6630</v>
      </c>
      <c r="G4" s="30">
        <v>1238.5</v>
      </c>
      <c r="H4" s="30">
        <f>ROUND(D4*F4,0)</f>
        <v>3513900</v>
      </c>
      <c r="I4" s="30">
        <f>ROUND(D4*G4,0)</f>
        <v>656405</v>
      </c>
    </row>
    <row r="5" spans="1:9" ht="12.75">
      <c r="A5" s="27"/>
      <c r="B5" s="29"/>
      <c r="C5" s="29"/>
      <c r="D5" s="30"/>
      <c r="E5" s="29"/>
      <c r="F5" s="30"/>
      <c r="G5" s="30"/>
      <c r="H5" s="30"/>
      <c r="I5" s="30"/>
    </row>
    <row r="6" spans="1:9" ht="102">
      <c r="A6" s="27">
        <v>3</v>
      </c>
      <c r="B6" s="28" t="s">
        <v>88</v>
      </c>
      <c r="C6" s="29" t="s">
        <v>32</v>
      </c>
      <c r="D6" s="30">
        <v>193</v>
      </c>
      <c r="E6" s="29" t="s">
        <v>31</v>
      </c>
      <c r="F6" s="30">
        <v>15508</v>
      </c>
      <c r="G6" s="30">
        <v>1820</v>
      </c>
      <c r="H6" s="30">
        <f>ROUND(D6*F6,0)</f>
        <v>2993044</v>
      </c>
      <c r="I6" s="30">
        <f>ROUND(D6*G6,0)</f>
        <v>351260</v>
      </c>
    </row>
    <row r="7" spans="1:9" ht="12.75">
      <c r="A7" s="27"/>
      <c r="B7" s="29"/>
      <c r="C7" s="29"/>
      <c r="D7" s="30"/>
      <c r="E7" s="29"/>
      <c r="F7" s="30"/>
      <c r="G7" s="30"/>
      <c r="H7" s="30"/>
      <c r="I7" s="30"/>
    </row>
    <row r="8" spans="1:9" ht="63.75">
      <c r="A8" s="27">
        <v>4</v>
      </c>
      <c r="B8" s="28" t="s">
        <v>89</v>
      </c>
      <c r="C8" s="29" t="s">
        <v>33</v>
      </c>
      <c r="D8" s="30">
        <v>8</v>
      </c>
      <c r="E8" s="29" t="s">
        <v>12</v>
      </c>
      <c r="F8" s="30">
        <v>971</v>
      </c>
      <c r="G8" s="30">
        <v>1171.2</v>
      </c>
      <c r="H8" s="30">
        <f>ROUND(D8*F8,0)</f>
        <v>7768</v>
      </c>
      <c r="I8" s="30">
        <f>ROUND(D8*G8,0)</f>
        <v>9370</v>
      </c>
    </row>
    <row r="9" spans="1:9" ht="12.75">
      <c r="A9" s="27"/>
      <c r="B9" s="29"/>
      <c r="C9" s="29"/>
      <c r="D9" s="30"/>
      <c r="E9" s="29"/>
      <c r="F9" s="30"/>
      <c r="G9" s="30"/>
      <c r="H9" s="30"/>
      <c r="I9" s="30"/>
    </row>
    <row r="10" spans="1:9" ht="89.25">
      <c r="A10" s="27">
        <v>5</v>
      </c>
      <c r="B10" s="28" t="s">
        <v>90</v>
      </c>
      <c r="C10" s="29" t="s">
        <v>34</v>
      </c>
      <c r="D10" s="30">
        <v>22</v>
      </c>
      <c r="E10" s="29" t="s">
        <v>12</v>
      </c>
      <c r="F10" s="30">
        <v>12168</v>
      </c>
      <c r="G10" s="30">
        <v>4089.6</v>
      </c>
      <c r="H10" s="30">
        <f>ROUND(D10*F10,0)</f>
        <v>267696</v>
      </c>
      <c r="I10" s="30">
        <f>ROUND(D10*G10,0)</f>
        <v>89971</v>
      </c>
    </row>
    <row r="11" spans="1:9" ht="12.75">
      <c r="A11" s="27"/>
      <c r="B11" s="29"/>
      <c r="C11" s="29"/>
      <c r="D11" s="30"/>
      <c r="E11" s="29"/>
      <c r="F11" s="30"/>
      <c r="G11" s="30"/>
      <c r="H11" s="30"/>
      <c r="I11" s="30"/>
    </row>
    <row r="12" spans="1:9" ht="76.5">
      <c r="A12" s="27">
        <v>6</v>
      </c>
      <c r="B12" s="28" t="s">
        <v>91</v>
      </c>
      <c r="C12" s="29" t="s">
        <v>35</v>
      </c>
      <c r="D12" s="30">
        <v>11</v>
      </c>
      <c r="E12" s="29" t="s">
        <v>12</v>
      </c>
      <c r="F12" s="30">
        <v>45065</v>
      </c>
      <c r="G12" s="30">
        <v>4089.6</v>
      </c>
      <c r="H12" s="30">
        <f>ROUND(D12*F12,0)</f>
        <v>495715</v>
      </c>
      <c r="I12" s="30">
        <f>ROUND(D12*G12,0)</f>
        <v>44986</v>
      </c>
    </row>
    <row r="13" spans="1:9" ht="12.75">
      <c r="A13" s="27"/>
      <c r="B13" s="29"/>
      <c r="C13" s="29"/>
      <c r="D13" s="30"/>
      <c r="E13" s="29"/>
      <c r="F13" s="30"/>
      <c r="G13" s="30"/>
      <c r="H13" s="30"/>
      <c r="I13" s="30"/>
    </row>
    <row r="14" spans="1:9" ht="76.5">
      <c r="A14" s="27">
        <v>7</v>
      </c>
      <c r="B14" s="28" t="s">
        <v>92</v>
      </c>
      <c r="C14" s="29" t="s">
        <v>36</v>
      </c>
      <c r="D14" s="30">
        <v>95</v>
      </c>
      <c r="E14" s="29" t="s">
        <v>16</v>
      </c>
      <c r="F14" s="30">
        <v>377</v>
      </c>
      <c r="G14" s="30">
        <v>2976</v>
      </c>
      <c r="H14" s="30">
        <f>ROUND(D14*F14,0)</f>
        <v>35815</v>
      </c>
      <c r="I14" s="30">
        <f>ROUND(D14*G14,0)</f>
        <v>282720</v>
      </c>
    </row>
    <row r="15" spans="1:9" ht="12.75">
      <c r="A15" s="27"/>
      <c r="B15" s="29"/>
      <c r="C15" s="29"/>
      <c r="D15" s="30"/>
      <c r="E15" s="29"/>
      <c r="F15" s="30"/>
      <c r="G15" s="30"/>
      <c r="H15" s="30"/>
      <c r="I15" s="30"/>
    </row>
    <row r="16" spans="1:9" ht="25.5">
      <c r="A16" s="27">
        <v>8</v>
      </c>
      <c r="B16" s="28" t="s">
        <v>93</v>
      </c>
      <c r="C16" s="29" t="s">
        <v>37</v>
      </c>
      <c r="D16" s="30">
        <v>150</v>
      </c>
      <c r="E16" s="29" t="s">
        <v>31</v>
      </c>
      <c r="F16" s="30">
        <v>128</v>
      </c>
      <c r="G16" s="30">
        <v>576</v>
      </c>
      <c r="H16" s="30">
        <f>ROUND(D16*F16,0)</f>
        <v>19200</v>
      </c>
      <c r="I16" s="30">
        <f>ROUND(D16*G16,0)</f>
        <v>86400</v>
      </c>
    </row>
    <row r="17" spans="1:9" ht="12.75">
      <c r="A17" s="27"/>
      <c r="B17" s="29"/>
      <c r="C17" s="29"/>
      <c r="D17" s="30"/>
      <c r="E17" s="29"/>
      <c r="F17" s="30"/>
      <c r="G17" s="30"/>
      <c r="H17" s="30"/>
      <c r="I17" s="30"/>
    </row>
    <row r="18" spans="1:9" ht="76.5">
      <c r="A18" s="27">
        <v>9</v>
      </c>
      <c r="B18" s="28" t="s">
        <v>94</v>
      </c>
      <c r="C18" s="29" t="s">
        <v>122</v>
      </c>
      <c r="D18" s="30">
        <v>63</v>
      </c>
      <c r="E18" s="29" t="s">
        <v>12</v>
      </c>
      <c r="F18" s="30">
        <v>3539</v>
      </c>
      <c r="G18" s="30">
        <v>1459.2</v>
      </c>
      <c r="H18" s="30">
        <f>ROUND(D18*F18,0)</f>
        <v>222957</v>
      </c>
      <c r="I18" s="30">
        <f>ROUND(D18*G18,0)</f>
        <v>91930</v>
      </c>
    </row>
    <row r="19" spans="1:9" ht="12.75">
      <c r="A19" s="27"/>
      <c r="B19" s="29"/>
      <c r="C19" s="29"/>
      <c r="D19" s="30"/>
      <c r="E19" s="29"/>
      <c r="F19" s="30"/>
      <c r="G19" s="30"/>
      <c r="H19" s="30"/>
      <c r="I19" s="30"/>
    </row>
    <row r="20" spans="1:9" ht="114.75">
      <c r="A20" s="27">
        <v>10</v>
      </c>
      <c r="B20" s="28" t="s">
        <v>95</v>
      </c>
      <c r="C20" s="29" t="s">
        <v>38</v>
      </c>
      <c r="D20" s="30">
        <v>80</v>
      </c>
      <c r="E20" s="29" t="s">
        <v>31</v>
      </c>
      <c r="F20" s="30">
        <v>9840</v>
      </c>
      <c r="G20" s="30">
        <v>1052</v>
      </c>
      <c r="H20" s="30">
        <f>ROUND(D20*F20,0)</f>
        <v>787200</v>
      </c>
      <c r="I20" s="30">
        <f>ROUND(D20*G20,0)</f>
        <v>84160</v>
      </c>
    </row>
    <row r="21" spans="1:9" ht="12.75">
      <c r="A21" s="27"/>
      <c r="B21" s="29"/>
      <c r="C21" s="29"/>
      <c r="D21" s="30"/>
      <c r="E21" s="29"/>
      <c r="F21" s="30"/>
      <c r="G21" s="30"/>
      <c r="H21" s="30"/>
      <c r="I21" s="30"/>
    </row>
    <row r="22" spans="1:9" ht="76.5">
      <c r="A22" s="27">
        <v>11</v>
      </c>
      <c r="B22" s="28" t="s">
        <v>96</v>
      </c>
      <c r="C22" s="29" t="s">
        <v>39</v>
      </c>
      <c r="D22" s="30">
        <v>14</v>
      </c>
      <c r="E22" s="29" t="s">
        <v>20</v>
      </c>
      <c r="F22" s="30">
        <v>14989</v>
      </c>
      <c r="G22" s="30">
        <v>10208</v>
      </c>
      <c r="H22" s="30">
        <f>ROUND(D22*F22,0)</f>
        <v>209846</v>
      </c>
      <c r="I22" s="30">
        <f>ROUND(D22*G22,0)</f>
        <v>142912</v>
      </c>
    </row>
    <row r="23" spans="1:9" ht="14.25">
      <c r="A23" s="27"/>
      <c r="B23" s="28"/>
      <c r="C23" s="29"/>
      <c r="D23" s="30"/>
      <c r="E23" s="29"/>
      <c r="F23" s="30"/>
      <c r="G23" s="30"/>
      <c r="H23" s="30"/>
      <c r="I23" s="30"/>
    </row>
    <row r="24" spans="1:9" ht="102">
      <c r="A24" s="27">
        <v>12</v>
      </c>
      <c r="B24" s="28" t="s">
        <v>123</v>
      </c>
      <c r="C24" s="29" t="s">
        <v>124</v>
      </c>
      <c r="D24" s="30">
        <v>90</v>
      </c>
      <c r="E24" s="29" t="s">
        <v>12</v>
      </c>
      <c r="F24" s="30">
        <v>24242</v>
      </c>
      <c r="G24" s="30">
        <v>1578</v>
      </c>
      <c r="H24" s="30">
        <f>ROUND(D24*F24,0)</f>
        <v>2181780</v>
      </c>
      <c r="I24" s="30">
        <f>ROUND(D24*G24,0)</f>
        <v>142020</v>
      </c>
    </row>
    <row r="25" spans="1:9" ht="14.25">
      <c r="A25" s="27"/>
      <c r="B25" s="28"/>
      <c r="C25" s="29"/>
      <c r="D25" s="30"/>
      <c r="E25" s="29"/>
      <c r="F25" s="30"/>
      <c r="G25" s="30"/>
      <c r="H25" s="30"/>
      <c r="I25" s="30"/>
    </row>
    <row r="26" spans="1:9" ht="114.75">
      <c r="A26" s="27">
        <v>13</v>
      </c>
      <c r="B26" s="28" t="s">
        <v>125</v>
      </c>
      <c r="C26" s="29" t="s">
        <v>126</v>
      </c>
      <c r="D26" s="30">
        <v>280</v>
      </c>
      <c r="E26" s="29" t="s">
        <v>31</v>
      </c>
      <c r="F26" s="30">
        <v>15925</v>
      </c>
      <c r="G26" s="30">
        <v>1309.6</v>
      </c>
      <c r="H26" s="30">
        <f>ROUND(D26*F26,0)</f>
        <v>4459000</v>
      </c>
      <c r="I26" s="30">
        <f>ROUND(D26*G26,0)</f>
        <v>366688</v>
      </c>
    </row>
    <row r="27" spans="1:9" ht="14.25">
      <c r="A27" s="27"/>
      <c r="B27" s="28"/>
      <c r="C27" s="29"/>
      <c r="D27" s="30"/>
      <c r="E27" s="29"/>
      <c r="F27" s="30"/>
      <c r="G27" s="30"/>
      <c r="H27" s="30"/>
      <c r="I27" s="30"/>
    </row>
    <row r="28" spans="1:9" ht="63.75">
      <c r="A28" s="27">
        <v>14</v>
      </c>
      <c r="B28" s="42" t="s">
        <v>132</v>
      </c>
      <c r="C28" s="29" t="s">
        <v>133</v>
      </c>
      <c r="D28" s="30">
        <v>787</v>
      </c>
      <c r="E28" s="29" t="s">
        <v>31</v>
      </c>
      <c r="F28" s="30">
        <v>3900</v>
      </c>
      <c r="G28" s="30">
        <v>358.7</v>
      </c>
      <c r="H28" s="30">
        <f>ROUND(D28*F28,0)</f>
        <v>3069300</v>
      </c>
      <c r="I28" s="30">
        <f>ROUND(D28*G28,0)</f>
        <v>282297</v>
      </c>
    </row>
    <row r="29" spans="1:9" ht="14.25">
      <c r="A29" s="27"/>
      <c r="B29" s="28"/>
      <c r="C29" s="29"/>
      <c r="D29" s="30"/>
      <c r="E29" s="29"/>
      <c r="F29" s="30"/>
      <c r="G29" s="30"/>
      <c r="H29" s="30"/>
      <c r="I29" s="30"/>
    </row>
    <row r="30" spans="1:9" ht="140.25">
      <c r="A30" s="27">
        <v>15</v>
      </c>
      <c r="B30" s="43" t="s">
        <v>128</v>
      </c>
      <c r="C30" s="29" t="s">
        <v>127</v>
      </c>
      <c r="D30" s="30">
        <v>787</v>
      </c>
      <c r="E30" s="29" t="s">
        <v>31</v>
      </c>
      <c r="F30" s="30">
        <v>27132</v>
      </c>
      <c r="G30" s="30">
        <v>759.6</v>
      </c>
      <c r="H30" s="30">
        <f>ROUND(D30*F30,0)</f>
        <v>21352884</v>
      </c>
      <c r="I30" s="30">
        <f>ROUND(D30*G30,0)</f>
        <v>597805</v>
      </c>
    </row>
    <row r="31" spans="1:9" ht="15">
      <c r="A31" s="27"/>
      <c r="B31" s="43"/>
      <c r="C31" s="29"/>
      <c r="D31" s="30"/>
      <c r="E31" s="29"/>
      <c r="F31" s="30"/>
      <c r="G31" s="30"/>
      <c r="H31" s="30"/>
      <c r="I31" s="30"/>
    </row>
    <row r="32" spans="1:9" ht="89.25">
      <c r="A32" s="27">
        <v>16</v>
      </c>
      <c r="B32" s="42" t="s">
        <v>129</v>
      </c>
      <c r="C32" s="29" t="s">
        <v>130</v>
      </c>
      <c r="D32" s="30">
        <v>21</v>
      </c>
      <c r="E32" s="29" t="s">
        <v>131</v>
      </c>
      <c r="F32" s="30">
        <v>36745</v>
      </c>
      <c r="G32" s="30">
        <v>33180.8</v>
      </c>
      <c r="H32" s="30">
        <f>ROUND(D32*F32,0)</f>
        <v>771645</v>
      </c>
      <c r="I32" s="30">
        <f>ROUND(D32*G32,0)</f>
        <v>696797</v>
      </c>
    </row>
    <row r="33" spans="1:9" ht="15">
      <c r="A33" s="27"/>
      <c r="B33" s="43"/>
      <c r="C33" s="29"/>
      <c r="D33" s="30"/>
      <c r="E33" s="29"/>
      <c r="F33" s="30"/>
      <c r="G33" s="30"/>
      <c r="H33" s="30"/>
      <c r="I33" s="30"/>
    </row>
    <row r="34" spans="1:9" s="8" customFormat="1" ht="12.75">
      <c r="A34" s="34"/>
      <c r="B34" s="35"/>
      <c r="C34" s="35" t="s">
        <v>14</v>
      </c>
      <c r="D34" s="36"/>
      <c r="E34" s="35"/>
      <c r="F34" s="36"/>
      <c r="G34" s="36"/>
      <c r="H34" s="36">
        <f>ROUND(SUM(H4:H33),0)</f>
        <v>40387750</v>
      </c>
      <c r="I34" s="36">
        <f>ROUND(SUM(I4:I33),0)</f>
        <v>3925721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Közmű csatornaépítés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K6"/>
  <sheetViews>
    <sheetView zoomScalePageLayoutView="0" workbookViewId="0" topLeftCell="A1">
      <selection activeCell="D3" sqref="D3"/>
    </sheetView>
  </sheetViews>
  <sheetFormatPr defaultColWidth="9.140625" defaultRowHeight="15"/>
  <cols>
    <col min="1" max="1" width="4.28125" style="7" customWidth="1"/>
    <col min="2" max="2" width="16.140625" style="1" customWidth="1"/>
    <col min="3" max="3" width="30.14062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11" ht="89.25">
      <c r="A2" s="27">
        <v>1</v>
      </c>
      <c r="B2" s="28" t="s">
        <v>97</v>
      </c>
      <c r="C2" s="29" t="s">
        <v>41</v>
      </c>
      <c r="D2" s="30">
        <v>42</v>
      </c>
      <c r="E2" s="29" t="s">
        <v>20</v>
      </c>
      <c r="F2" s="30">
        <v>10134</v>
      </c>
      <c r="G2" s="30">
        <v>7292.6</v>
      </c>
      <c r="H2" s="30">
        <f>ROUND(D2*F2,0)</f>
        <v>425628</v>
      </c>
      <c r="I2" s="30">
        <f>ROUND(D2*G2,0)</f>
        <v>306289</v>
      </c>
      <c r="J2" s="21"/>
      <c r="K2" s="21"/>
    </row>
    <row r="3" spans="1:11" ht="12.75">
      <c r="A3" s="20"/>
      <c r="B3" s="21"/>
      <c r="C3" s="21"/>
      <c r="D3" s="22"/>
      <c r="E3" s="21"/>
      <c r="F3" s="22"/>
      <c r="G3" s="22"/>
      <c r="H3" s="22"/>
      <c r="I3" s="22"/>
      <c r="J3" s="21"/>
      <c r="K3" s="21"/>
    </row>
    <row r="4" spans="1:11" s="8" customFormat="1" ht="12.75">
      <c r="A4" s="23"/>
      <c r="B4" s="24"/>
      <c r="C4" s="24" t="s">
        <v>14</v>
      </c>
      <c r="D4" s="25"/>
      <c r="E4" s="24"/>
      <c r="F4" s="25"/>
      <c r="G4" s="25"/>
      <c r="H4" s="25">
        <f>ROUND(SUM(H2:H3),0)</f>
        <v>425628</v>
      </c>
      <c r="I4" s="25">
        <f>ROUND(SUM(I2:I3),0)</f>
        <v>306289</v>
      </c>
      <c r="J4" s="26"/>
      <c r="K4" s="26"/>
    </row>
    <row r="5" spans="1:11" ht="12.75">
      <c r="A5" s="20"/>
      <c r="B5" s="21"/>
      <c r="C5" s="21"/>
      <c r="D5" s="22"/>
      <c r="E5" s="21"/>
      <c r="F5" s="22"/>
      <c r="G5" s="22"/>
      <c r="H5" s="22"/>
      <c r="I5" s="22"/>
      <c r="J5" s="21"/>
      <c r="K5" s="21"/>
    </row>
    <row r="6" spans="1:11" ht="12.75">
      <c r="A6" s="20"/>
      <c r="B6" s="21"/>
      <c r="C6" s="21"/>
      <c r="D6" s="22"/>
      <c r="E6" s="21"/>
      <c r="F6" s="22"/>
      <c r="G6" s="22"/>
      <c r="H6" s="22"/>
      <c r="I6" s="22"/>
      <c r="J6" s="21"/>
      <c r="K6" s="21"/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Útburkolat alap és makadámburkolat készítése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="196" zoomScaleNormal="196" zoomScalePageLayoutView="0" workbookViewId="0" topLeftCell="A7">
      <selection activeCell="D8" sqref="D8"/>
    </sheetView>
  </sheetViews>
  <sheetFormatPr defaultColWidth="9.140625" defaultRowHeight="15"/>
  <cols>
    <col min="1" max="1" width="4.28125" style="7" customWidth="1"/>
    <col min="2" max="2" width="14.28125" style="1" customWidth="1"/>
    <col min="3" max="3" width="27.57421875" style="1" customWidth="1"/>
    <col min="4" max="4" width="6.7109375" style="5" customWidth="1"/>
    <col min="5" max="5" width="6.7109375" style="1" customWidth="1"/>
    <col min="6" max="7" width="8.28125" style="5" customWidth="1"/>
    <col min="8" max="9" width="10.28125" style="5" customWidth="1"/>
    <col min="10" max="16384" width="9.140625" style="1" customWidth="1"/>
  </cols>
  <sheetData>
    <row r="1" spans="1:9" s="3" customFormat="1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76.5">
      <c r="A2" s="27">
        <v>1</v>
      </c>
      <c r="B2" s="28" t="s">
        <v>98</v>
      </c>
      <c r="C2" s="29" t="s">
        <v>43</v>
      </c>
      <c r="D2" s="30">
        <v>28.5</v>
      </c>
      <c r="E2" s="29" t="s">
        <v>20</v>
      </c>
      <c r="F2" s="30">
        <v>0</v>
      </c>
      <c r="G2" s="30">
        <v>2739.2</v>
      </c>
      <c r="H2" s="30">
        <f>ROUND(D2*F2,0)</f>
        <v>0</v>
      </c>
      <c r="I2" s="30">
        <f>ROUND(D2*G2,0)</f>
        <v>78067</v>
      </c>
    </row>
    <row r="3" spans="1:9" ht="12.75">
      <c r="A3" s="27"/>
      <c r="B3" s="29"/>
      <c r="C3" s="29"/>
      <c r="D3" s="30"/>
      <c r="E3" s="29"/>
      <c r="F3" s="30"/>
      <c r="G3" s="30"/>
      <c r="H3" s="30"/>
      <c r="I3" s="30"/>
    </row>
    <row r="4" spans="1:9" ht="102">
      <c r="A4" s="27">
        <v>2</v>
      </c>
      <c r="B4" s="28" t="s">
        <v>99</v>
      </c>
      <c r="C4" s="37" t="s">
        <v>44</v>
      </c>
      <c r="D4" s="30">
        <v>18</v>
      </c>
      <c r="E4" s="29" t="s">
        <v>20</v>
      </c>
      <c r="F4" s="30">
        <v>43975</v>
      </c>
      <c r="G4" s="30">
        <v>3356</v>
      </c>
      <c r="H4" s="30">
        <f>ROUND(D4*F4,0)</f>
        <v>791550</v>
      </c>
      <c r="I4" s="30">
        <f>ROUND(D4*G4,0)</f>
        <v>60408</v>
      </c>
    </row>
    <row r="5" spans="1:9" ht="25.5">
      <c r="A5" s="27"/>
      <c r="B5" s="29"/>
      <c r="C5" s="37" t="s">
        <v>45</v>
      </c>
      <c r="D5" s="30"/>
      <c r="E5" s="29"/>
      <c r="F5" s="30"/>
      <c r="G5" s="30"/>
      <c r="H5" s="30"/>
      <c r="I5" s="30"/>
    </row>
    <row r="6" spans="1:9" ht="12.75">
      <c r="A6" s="27"/>
      <c r="B6" s="29"/>
      <c r="C6" s="29"/>
      <c r="D6" s="30"/>
      <c r="E6" s="29"/>
      <c r="F6" s="30"/>
      <c r="G6" s="30"/>
      <c r="H6" s="30"/>
      <c r="I6" s="30"/>
    </row>
    <row r="7" spans="1:9" ht="114.75">
      <c r="A7" s="27">
        <v>3</v>
      </c>
      <c r="B7" s="28" t="s">
        <v>100</v>
      </c>
      <c r="C7" s="37" t="s">
        <v>46</v>
      </c>
      <c r="D7" s="30">
        <v>18</v>
      </c>
      <c r="E7" s="29" t="s">
        <v>20</v>
      </c>
      <c r="F7" s="30">
        <v>43112</v>
      </c>
      <c r="G7" s="30">
        <v>3356</v>
      </c>
      <c r="H7" s="30">
        <f>ROUND(D7*F7,0)</f>
        <v>776016</v>
      </c>
      <c r="I7" s="30">
        <f>ROUND(D7*G7,0)</f>
        <v>60408</v>
      </c>
    </row>
    <row r="8" spans="1:9" ht="38.25">
      <c r="A8" s="27"/>
      <c r="B8" s="29"/>
      <c r="C8" s="37" t="s">
        <v>47</v>
      </c>
      <c r="D8" s="30"/>
      <c r="E8" s="29"/>
      <c r="F8" s="30"/>
      <c r="G8" s="30"/>
      <c r="H8" s="30"/>
      <c r="I8" s="30"/>
    </row>
    <row r="9" spans="1:9" ht="12.75">
      <c r="A9" s="27"/>
      <c r="B9" s="29"/>
      <c r="C9" s="29"/>
      <c r="D9" s="30"/>
      <c r="E9" s="29"/>
      <c r="F9" s="30"/>
      <c r="G9" s="30"/>
      <c r="H9" s="30"/>
      <c r="I9" s="30"/>
    </row>
    <row r="10" spans="1:9" ht="15">
      <c r="A10" s="27">
        <v>4</v>
      </c>
      <c r="B10" s="28" t="s">
        <v>101</v>
      </c>
      <c r="C10" s="38" t="s">
        <v>102</v>
      </c>
      <c r="D10" s="30">
        <v>16</v>
      </c>
      <c r="E10" s="29" t="s">
        <v>20</v>
      </c>
      <c r="F10" s="30">
        <v>59120</v>
      </c>
      <c r="G10" s="30">
        <v>72582</v>
      </c>
      <c r="H10" s="30">
        <f>ROUND(D10*F10,0)</f>
        <v>945920</v>
      </c>
      <c r="I10" s="30">
        <f>ROUND(D10*G10,0)</f>
        <v>1161312</v>
      </c>
    </row>
    <row r="11" spans="1:9" ht="12.75">
      <c r="A11" s="27"/>
      <c r="B11" s="29"/>
      <c r="C11" s="37" t="s">
        <v>103</v>
      </c>
      <c r="D11" s="30"/>
      <c r="E11" s="29"/>
      <c r="F11" s="30"/>
      <c r="G11" s="30"/>
      <c r="H11" s="30"/>
      <c r="I11" s="30"/>
    </row>
    <row r="12" spans="1:9" ht="12.75">
      <c r="A12" s="27"/>
      <c r="B12" s="32"/>
      <c r="C12" s="32"/>
      <c r="D12" s="33"/>
      <c r="E12" s="32"/>
      <c r="F12" s="33"/>
      <c r="G12" s="33"/>
      <c r="H12" s="33"/>
      <c r="I12" s="33"/>
    </row>
    <row r="13" spans="1:9" s="8" customFormat="1" ht="12.75">
      <c r="A13" s="34"/>
      <c r="B13" s="35"/>
      <c r="C13" s="35" t="s">
        <v>14</v>
      </c>
      <c r="D13" s="36"/>
      <c r="E13" s="35"/>
      <c r="F13" s="36"/>
      <c r="G13" s="36"/>
      <c r="H13" s="36">
        <f>ROUND(SUM(H2:H12),0)</f>
        <v>2513486</v>
      </c>
      <c r="I13" s="36">
        <f>ROUND(SUM(I2:I12),0)</f>
        <v>1360195</v>
      </c>
    </row>
  </sheetData>
  <sheetProtection/>
  <printOptions/>
  <pageMargins left="0.2361111111111111" right="0.2361111111111111" top="0.6944444444444444" bottom="0.6944444444444444" header="0.4166666666666667" footer="0.4166666666666667"/>
  <pageSetup firstPageNumber="-4105" useFirstPageNumber="1" horizontalDpi="600" verticalDpi="600" orientation="portrait" paperSize="9" r:id="rId1"/>
  <headerFooter>
    <oddHeader>&amp;L&amp;"Times New Roman CE,bold"&amp;10 Bitumenes alap és makadámburkolat készítése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"/>
  <sheetViews>
    <sheetView zoomScalePageLayoutView="0" workbookViewId="0" topLeftCell="A1">
      <selection activeCell="F11" sqref="F11"/>
    </sheetView>
  </sheetViews>
  <sheetFormatPr defaultColWidth="9.140625" defaultRowHeight="15"/>
  <cols>
    <col min="1" max="1" width="4.7109375" style="0" customWidth="1"/>
    <col min="2" max="2" width="13.7109375" style="0" customWidth="1"/>
    <col min="3" max="3" width="13.28125" style="0" customWidth="1"/>
    <col min="5" max="5" width="6.140625" style="0" customWidth="1"/>
    <col min="6" max="6" width="8.57421875" style="0" customWidth="1"/>
    <col min="7" max="7" width="9.8515625" style="0" customWidth="1"/>
    <col min="8" max="8" width="10.57421875" style="0" customWidth="1"/>
    <col min="9" max="9" width="11.8515625" style="0" customWidth="1"/>
  </cols>
  <sheetData>
    <row r="1" spans="1:9" ht="25.5">
      <c r="A1" s="6" t="s">
        <v>3</v>
      </c>
      <c r="B1" s="2" t="s">
        <v>4</v>
      </c>
      <c r="C1" s="2" t="s">
        <v>5</v>
      </c>
      <c r="D1" s="4" t="s">
        <v>6</v>
      </c>
      <c r="E1" s="2" t="s">
        <v>7</v>
      </c>
      <c r="F1" s="4" t="s">
        <v>8</v>
      </c>
      <c r="G1" s="4" t="s">
        <v>9</v>
      </c>
      <c r="H1" s="4" t="s">
        <v>10</v>
      </c>
      <c r="I1" s="4" t="s">
        <v>11</v>
      </c>
    </row>
    <row r="2" spans="1:9" ht="63.75">
      <c r="A2" s="27">
        <v>1</v>
      </c>
      <c r="B2" s="40" t="s">
        <v>104</v>
      </c>
      <c r="C2" s="29" t="s">
        <v>105</v>
      </c>
      <c r="D2" s="30">
        <v>11</v>
      </c>
      <c r="E2" s="29" t="s">
        <v>20</v>
      </c>
      <c r="F2" s="30">
        <v>18802</v>
      </c>
      <c r="G2" s="30">
        <v>9046.8</v>
      </c>
      <c r="H2" s="30">
        <f>ROUND(D2*F2,0)</f>
        <v>206822</v>
      </c>
      <c r="I2" s="30">
        <f>ROUND(D2*G2,0)</f>
        <v>99515</v>
      </c>
    </row>
    <row r="3" spans="1:9" ht="15">
      <c r="A3" s="27"/>
      <c r="B3" s="29"/>
      <c r="C3" s="29"/>
      <c r="D3" s="30"/>
      <c r="E3" s="29"/>
      <c r="F3" s="30"/>
      <c r="G3" s="30"/>
      <c r="H3" s="30"/>
      <c r="I3" s="30"/>
    </row>
    <row r="4" spans="1:9" ht="25.5">
      <c r="A4" s="23"/>
      <c r="B4" s="24"/>
      <c r="C4" s="24" t="s">
        <v>14</v>
      </c>
      <c r="D4" s="25"/>
      <c r="E4" s="24"/>
      <c r="F4" s="25"/>
      <c r="G4" s="25"/>
      <c r="H4" s="25">
        <f>ROUND(SUM(H2:H3),0)</f>
        <v>206822</v>
      </c>
      <c r="I4" s="25">
        <f>ROUND(SUM(I2:I3),0)</f>
        <v>99515</v>
      </c>
    </row>
    <row r="5" spans="1:9" ht="15">
      <c r="A5" s="39"/>
      <c r="B5" s="39"/>
      <c r="C5" s="39"/>
      <c r="D5" s="39"/>
      <c r="E5" s="39"/>
      <c r="F5" s="39"/>
      <c r="G5" s="39"/>
      <c r="H5" s="39"/>
      <c r="I5" s="39"/>
    </row>
    <row r="6" spans="1:9" ht="15">
      <c r="A6" s="39"/>
      <c r="B6" s="39"/>
      <c r="C6" s="39"/>
      <c r="D6" s="39"/>
      <c r="E6" s="39"/>
      <c r="F6" s="39"/>
      <c r="G6" s="39"/>
      <c r="H6" s="39"/>
      <c r="I6" s="39"/>
    </row>
  </sheetData>
  <sheetProtection/>
  <printOptions/>
  <pageMargins left="0.54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zsolt</dc:creator>
  <cp:keywords/>
  <dc:description/>
  <cp:lastModifiedBy>zsolt</cp:lastModifiedBy>
  <cp:lastPrinted>2011-09-24T08:21:35Z</cp:lastPrinted>
  <dcterms:created xsi:type="dcterms:W3CDTF">2011-09-23T17:53:41Z</dcterms:created>
  <dcterms:modified xsi:type="dcterms:W3CDTF">2016-07-28T04:43:08Z</dcterms:modified>
  <cp:category/>
  <cp:version/>
  <cp:contentType/>
  <cp:contentStatus/>
</cp:coreProperties>
</file>